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J:\scy\Projects\NIH\Infographics\PDFs for Upload_ Infographics_Data Sheets\"/>
    </mc:Choice>
  </mc:AlternateContent>
  <bookViews>
    <workbookView xWindow="0" yWindow="0" windowWidth="28800" windowHeight="12435"/>
  </bookViews>
  <sheets>
    <sheet name="Demographics" sheetId="5" r:id="rId1"/>
    <sheet name="Violent Crime Counts" sheetId="1" r:id="rId2"/>
    <sheet name="Violent Crime Rates" sheetId="2" r:id="rId3"/>
    <sheet name="Sources" sheetId="6" r:id="rId4"/>
    <sheet name="UCR codes" sheetId="4" r:id="rId5"/>
  </sheets>
  <externalReferences>
    <externalReference r:id="rId6"/>
  </externalReferences>
  <definedNames>
    <definedName name="_xlnm._FilterDatabase" localSheetId="0" hidden="1">Demographics!$A$3:$U$28</definedName>
    <definedName name="_xlnm._FilterDatabase" localSheetId="1" hidden="1">'Violent Crime Counts'!$A$3:$P$28</definedName>
    <definedName name="_xlnm._FilterDatabase" localSheetId="2" hidden="1">'Violent Crime Rates'!$A$3:$R$28</definedName>
    <definedName name="ca1pop00">[1]Population!$G$3</definedName>
    <definedName name="ca1pop10">[1]Population!$H$3</definedName>
    <definedName name="ca2pop00">[1]Population!$G$4</definedName>
    <definedName name="ca2pop10">[1]Population!$H$4</definedName>
    <definedName name="ca3pop00">[1]Population!$G$5</definedName>
    <definedName name="ca3pop10">[1]Population!$H$5</definedName>
    <definedName name="ca4pop00">[1]Population!$G$6</definedName>
    <definedName name="ca4pop10">[1]Population!$H$6</definedName>
    <definedName name="ca5pop00">[1]Population!$G$7</definedName>
    <definedName name="ca5pop10">[1]Population!$H$7</definedName>
    <definedName name="ca6pop00">[1]Population!$G$8</definedName>
    <definedName name="ca6pop10">[1]Population!$H$8</definedName>
    <definedName name="ca7pop00">[1]Population!$G$9</definedName>
    <definedName name="ca7pop10">[1]Population!$H$9</definedName>
    <definedName name="ChicagoPop00">[1]Population!$G$2</definedName>
    <definedName name="ChicagoPop10">[1]Population!$H$2</definedName>
    <definedName name="Populations00" localSheetId="4">'[1]All Communities Rates'!$U$3:$U$27</definedName>
    <definedName name="Populations00">'Violent Crime Rates'!$Q$4:$Q$28</definedName>
    <definedName name="Populations10" localSheetId="4">'[1]All Communities Rates'!$V$3:$V$27</definedName>
    <definedName name="Populations10">'Violent Crime Rates'!$R$4:$R$28</definedName>
    <definedName name="Rate" localSheetId="4">'[1]All Communities Rates'!$U$1</definedName>
    <definedName name="Rate">'Violent Crime Rates'!$R$1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D4" i="2" l="1"/>
  <c r="D5" i="2"/>
  <c r="D6" i="2"/>
  <c r="D7" i="2"/>
  <c r="D8" i="2"/>
  <c r="D9" i="2"/>
  <c r="D10" i="2"/>
  <c r="D11" i="2"/>
  <c r="D12" i="2"/>
  <c r="D13" i="2"/>
  <c r="D14" i="2"/>
  <c r="D15" i="2"/>
  <c r="D16" i="2"/>
  <c r="D17" i="2"/>
  <c r="D18" i="2"/>
  <c r="D19" i="2"/>
  <c r="D20" i="2"/>
  <c r="D21" i="2"/>
  <c r="D22" i="2"/>
  <c r="D23" i="2"/>
  <c r="D24" i="2"/>
  <c r="D25" i="2"/>
  <c r="D26" i="2"/>
  <c r="D27" i="2"/>
  <c r="D28" i="2"/>
  <c r="E4" i="2"/>
  <c r="F4" i="2"/>
  <c r="G4" i="2"/>
  <c r="H4" i="2"/>
  <c r="I4" i="2"/>
  <c r="J4" i="2"/>
  <c r="K4" i="2"/>
  <c r="E5" i="2"/>
  <c r="F5" i="2"/>
  <c r="G5" i="2"/>
  <c r="H5" i="2"/>
  <c r="I5" i="2"/>
  <c r="J5" i="2"/>
  <c r="K5" i="2"/>
  <c r="E6" i="2"/>
  <c r="F6" i="2"/>
  <c r="G6" i="2"/>
  <c r="H6" i="2"/>
  <c r="I6" i="2"/>
  <c r="J6" i="2"/>
  <c r="K6" i="2"/>
  <c r="E7" i="2"/>
  <c r="F7" i="2"/>
  <c r="G7" i="2"/>
  <c r="H7" i="2"/>
  <c r="I7" i="2"/>
  <c r="J7" i="2"/>
  <c r="K7" i="2"/>
  <c r="E8" i="2"/>
  <c r="F8" i="2"/>
  <c r="G8" i="2"/>
  <c r="H8" i="2"/>
  <c r="I8" i="2"/>
  <c r="J8" i="2"/>
  <c r="K8" i="2"/>
  <c r="E9" i="2"/>
  <c r="F9" i="2"/>
  <c r="G9" i="2"/>
  <c r="H9" i="2"/>
  <c r="I9" i="2"/>
  <c r="J9" i="2"/>
  <c r="K9" i="2"/>
  <c r="E10" i="2"/>
  <c r="F10" i="2"/>
  <c r="G10" i="2"/>
  <c r="H10" i="2"/>
  <c r="I10" i="2"/>
  <c r="J10" i="2"/>
  <c r="K10" i="2"/>
  <c r="E11" i="2"/>
  <c r="F11" i="2"/>
  <c r="G11" i="2"/>
  <c r="H11" i="2"/>
  <c r="I11" i="2"/>
  <c r="J11" i="2"/>
  <c r="K11" i="2"/>
  <c r="E12" i="2"/>
  <c r="F12" i="2"/>
  <c r="G12" i="2"/>
  <c r="H12" i="2"/>
  <c r="I12" i="2"/>
  <c r="J12" i="2"/>
  <c r="K12" i="2"/>
  <c r="E13" i="2"/>
  <c r="F13" i="2"/>
  <c r="G13" i="2"/>
  <c r="H13" i="2"/>
  <c r="I13" i="2"/>
  <c r="J13" i="2"/>
  <c r="K13" i="2"/>
  <c r="E14" i="2"/>
  <c r="F14" i="2"/>
  <c r="G14" i="2"/>
  <c r="H14" i="2"/>
  <c r="I14" i="2"/>
  <c r="J14" i="2"/>
  <c r="K14" i="2"/>
  <c r="E15" i="2"/>
  <c r="F15" i="2"/>
  <c r="G15" i="2"/>
  <c r="H15" i="2"/>
  <c r="I15" i="2"/>
  <c r="J15" i="2"/>
  <c r="K15" i="2"/>
  <c r="E16" i="2"/>
  <c r="F16" i="2"/>
  <c r="G16" i="2"/>
  <c r="H16" i="2"/>
  <c r="I16" i="2"/>
  <c r="J16" i="2"/>
  <c r="K16" i="2"/>
  <c r="E17" i="2"/>
  <c r="F17" i="2"/>
  <c r="G17" i="2"/>
  <c r="H17" i="2"/>
  <c r="I17" i="2"/>
  <c r="J17" i="2"/>
  <c r="K17" i="2"/>
  <c r="E18" i="2"/>
  <c r="F18" i="2"/>
  <c r="G18" i="2"/>
  <c r="H18" i="2"/>
  <c r="I18" i="2"/>
  <c r="J18" i="2"/>
  <c r="K18" i="2"/>
  <c r="E19" i="2"/>
  <c r="F19" i="2"/>
  <c r="G19" i="2"/>
  <c r="H19" i="2"/>
  <c r="I19" i="2"/>
  <c r="J19" i="2"/>
  <c r="K19" i="2"/>
  <c r="E20" i="2"/>
  <c r="F20" i="2"/>
  <c r="G20" i="2"/>
  <c r="H20" i="2"/>
  <c r="I20" i="2"/>
  <c r="J20" i="2"/>
  <c r="K20" i="2"/>
  <c r="E21" i="2"/>
  <c r="F21" i="2"/>
  <c r="G21" i="2"/>
  <c r="H21" i="2"/>
  <c r="I21" i="2"/>
  <c r="J21" i="2"/>
  <c r="K21" i="2"/>
  <c r="E22" i="2"/>
  <c r="F22" i="2"/>
  <c r="G22" i="2"/>
  <c r="H22" i="2"/>
  <c r="I22" i="2"/>
  <c r="J22" i="2"/>
  <c r="K22" i="2"/>
  <c r="E23" i="2"/>
  <c r="F23" i="2"/>
  <c r="G23" i="2"/>
  <c r="H23" i="2"/>
  <c r="I23" i="2"/>
  <c r="J23" i="2"/>
  <c r="K23" i="2"/>
  <c r="E24" i="2"/>
  <c r="F24" i="2"/>
  <c r="G24" i="2"/>
  <c r="H24" i="2"/>
  <c r="I24" i="2"/>
  <c r="J24" i="2"/>
  <c r="K24" i="2"/>
  <c r="E25" i="2"/>
  <c r="F25" i="2"/>
  <c r="G25" i="2"/>
  <c r="H25" i="2"/>
  <c r="I25" i="2"/>
  <c r="J25" i="2"/>
  <c r="K25" i="2"/>
  <c r="E26" i="2"/>
  <c r="F26" i="2"/>
  <c r="G26" i="2"/>
  <c r="H26" i="2"/>
  <c r="I26" i="2"/>
  <c r="J26" i="2"/>
  <c r="K26" i="2"/>
  <c r="E27" i="2"/>
  <c r="F27" i="2"/>
  <c r="G27" i="2"/>
  <c r="H27" i="2"/>
  <c r="I27" i="2"/>
  <c r="J27" i="2"/>
  <c r="K27" i="2"/>
  <c r="E28" i="2"/>
  <c r="F28" i="2"/>
  <c r="G28" i="2"/>
  <c r="H28" i="2"/>
  <c r="I28" i="2"/>
  <c r="J28" i="2"/>
  <c r="K28" i="2"/>
  <c r="L4" i="2"/>
  <c r="M4" i="2"/>
  <c r="N4" i="2"/>
  <c r="O4" i="2"/>
  <c r="P4" i="2"/>
  <c r="L5" i="2"/>
  <c r="M5" i="2"/>
  <c r="N5" i="2"/>
  <c r="O5" i="2"/>
  <c r="P5" i="2"/>
  <c r="L6" i="2"/>
  <c r="M6" i="2"/>
  <c r="N6" i="2"/>
  <c r="O6" i="2"/>
  <c r="P6" i="2"/>
  <c r="L7" i="2"/>
  <c r="M7" i="2"/>
  <c r="N7" i="2"/>
  <c r="O7" i="2"/>
  <c r="P7" i="2"/>
  <c r="L8" i="2"/>
  <c r="M8" i="2"/>
  <c r="N8" i="2"/>
  <c r="O8" i="2"/>
  <c r="P8" i="2"/>
  <c r="L9" i="2"/>
  <c r="M9" i="2"/>
  <c r="N9" i="2"/>
  <c r="O9" i="2"/>
  <c r="P9" i="2"/>
  <c r="L10" i="2"/>
  <c r="M10" i="2"/>
  <c r="N10" i="2"/>
  <c r="O10" i="2"/>
  <c r="P10" i="2"/>
  <c r="L11" i="2"/>
  <c r="M11" i="2"/>
  <c r="N11" i="2"/>
  <c r="O11" i="2"/>
  <c r="P11" i="2"/>
  <c r="L12" i="2"/>
  <c r="M12" i="2"/>
  <c r="N12" i="2"/>
  <c r="O12" i="2"/>
  <c r="P12" i="2"/>
  <c r="L13" i="2"/>
  <c r="M13" i="2"/>
  <c r="N13" i="2"/>
  <c r="O13" i="2"/>
  <c r="P13" i="2"/>
  <c r="L14" i="2"/>
  <c r="M14" i="2"/>
  <c r="N14" i="2"/>
  <c r="O14" i="2"/>
  <c r="P14" i="2"/>
  <c r="L15" i="2"/>
  <c r="M15" i="2"/>
  <c r="N15" i="2"/>
  <c r="O15" i="2"/>
  <c r="P15" i="2"/>
  <c r="L16" i="2"/>
  <c r="M16" i="2"/>
  <c r="N16" i="2"/>
  <c r="O16" i="2"/>
  <c r="P16" i="2"/>
  <c r="L17" i="2"/>
  <c r="M17" i="2"/>
  <c r="N17" i="2"/>
  <c r="O17" i="2"/>
  <c r="P17" i="2"/>
  <c r="L18" i="2"/>
  <c r="M18" i="2"/>
  <c r="N18" i="2"/>
  <c r="O18" i="2"/>
  <c r="P18" i="2"/>
  <c r="L19" i="2"/>
  <c r="M19" i="2"/>
  <c r="N19" i="2"/>
  <c r="O19" i="2"/>
  <c r="P19" i="2"/>
  <c r="L20" i="2"/>
  <c r="M20" i="2"/>
  <c r="N20" i="2"/>
  <c r="O20" i="2"/>
  <c r="P20" i="2"/>
  <c r="L21" i="2"/>
  <c r="M21" i="2"/>
  <c r="N21" i="2"/>
  <c r="O21" i="2"/>
  <c r="P21" i="2"/>
  <c r="L22" i="2"/>
  <c r="M22" i="2"/>
  <c r="N22" i="2"/>
  <c r="O22" i="2"/>
  <c r="P22" i="2"/>
  <c r="L23" i="2"/>
  <c r="M23" i="2"/>
  <c r="N23" i="2"/>
  <c r="O23" i="2"/>
  <c r="P23" i="2"/>
  <c r="L24" i="2"/>
  <c r="M24" i="2"/>
  <c r="N24" i="2"/>
  <c r="O24" i="2"/>
  <c r="P24" i="2"/>
  <c r="L25" i="2"/>
  <c r="M25" i="2"/>
  <c r="N25" i="2"/>
  <c r="O25" i="2"/>
  <c r="P25" i="2"/>
  <c r="L26" i="2"/>
  <c r="M26" i="2"/>
  <c r="N26" i="2"/>
  <c r="O26" i="2"/>
  <c r="P26" i="2"/>
  <c r="L27" i="2"/>
  <c r="M27" i="2"/>
  <c r="N27" i="2"/>
  <c r="O27" i="2"/>
  <c r="P27" i="2"/>
  <c r="L28" i="2"/>
  <c r="M28" i="2"/>
  <c r="N28" i="2"/>
  <c r="O28" i="2"/>
  <c r="P28" i="2"/>
  <c r="P34" i="2"/>
  <c r="O34" i="2"/>
  <c r="N34" i="2"/>
  <c r="P33" i="2"/>
  <c r="O33" i="2"/>
  <c r="N33" i="2"/>
  <c r="P32" i="2"/>
  <c r="O32" i="2"/>
  <c r="N32" i="2"/>
  <c r="P31" i="2"/>
  <c r="O31" i="2"/>
  <c r="N31" i="2"/>
  <c r="P38" i="2"/>
  <c r="O38" i="2"/>
  <c r="N38" i="2"/>
  <c r="M38" i="2"/>
  <c r="L38" i="2"/>
  <c r="K38" i="2"/>
  <c r="J38" i="2"/>
  <c r="I38" i="2"/>
  <c r="H38" i="2"/>
  <c r="G38" i="2"/>
  <c r="P37" i="2"/>
  <c r="O37" i="2"/>
  <c r="N37" i="2"/>
  <c r="M37" i="2"/>
  <c r="L37" i="2"/>
  <c r="K37" i="2"/>
  <c r="J37" i="2"/>
  <c r="I37" i="2"/>
  <c r="H37" i="2"/>
  <c r="G37" i="2"/>
  <c r="P36" i="2"/>
  <c r="O36" i="2"/>
  <c r="N36" i="2"/>
  <c r="M36" i="2"/>
  <c r="L36" i="2"/>
  <c r="K36" i="2"/>
  <c r="J36" i="2"/>
  <c r="I36" i="2"/>
  <c r="H36" i="2"/>
  <c r="G36" i="2"/>
  <c r="P35" i="2"/>
  <c r="O35" i="2"/>
  <c r="N35" i="2"/>
  <c r="M35" i="2"/>
  <c r="L35" i="2"/>
  <c r="K35" i="2"/>
  <c r="J35" i="2"/>
  <c r="I35" i="2"/>
  <c r="H35" i="2"/>
  <c r="G35" i="2"/>
  <c r="M34" i="2"/>
  <c r="L34" i="2"/>
  <c r="K34" i="2"/>
  <c r="J34" i="2"/>
  <c r="I34" i="2"/>
  <c r="H34" i="2"/>
  <c r="G34" i="2"/>
  <c r="M33" i="2"/>
  <c r="L33" i="2"/>
  <c r="K33" i="2"/>
  <c r="J33" i="2"/>
  <c r="I33" i="2"/>
  <c r="H33" i="2"/>
  <c r="G33" i="2"/>
  <c r="M32" i="2"/>
  <c r="L32" i="2"/>
  <c r="K32" i="2"/>
  <c r="J32" i="2"/>
  <c r="I32" i="2"/>
  <c r="H32" i="2"/>
  <c r="G32" i="2"/>
  <c r="M31" i="2"/>
  <c r="L31" i="2"/>
  <c r="K31" i="2"/>
  <c r="J31" i="2"/>
  <c r="I31" i="2"/>
  <c r="H31" i="2"/>
  <c r="G31" i="2"/>
  <c r="F34" i="2" l="1"/>
  <c r="F31" i="2"/>
  <c r="E31" i="2"/>
  <c r="D31" i="2"/>
  <c r="F38" i="2"/>
  <c r="E38" i="2"/>
  <c r="D38" i="2"/>
  <c r="F37" i="2"/>
  <c r="E37" i="2"/>
  <c r="D37" i="2"/>
  <c r="F36" i="2"/>
  <c r="E36" i="2"/>
  <c r="D36" i="2"/>
  <c r="F35" i="2"/>
  <c r="E35" i="2"/>
  <c r="D35" i="2"/>
  <c r="E34" i="2"/>
  <c r="D34" i="2"/>
  <c r="F33" i="2"/>
  <c r="E33" i="2"/>
  <c r="D33" i="2"/>
  <c r="F32" i="2"/>
  <c r="E32" i="2"/>
  <c r="D32" i="2"/>
</calcChain>
</file>

<file path=xl/comments1.xml><?xml version="1.0" encoding="utf-8"?>
<comments xmlns="http://schemas.openxmlformats.org/spreadsheetml/2006/main">
  <authors>
    <author>Aronsohn, Jennifer</author>
  </authors>
  <commentList>
    <comment ref="R1" authorId="0" shapeId="0">
      <text>
        <r>
          <rPr>
            <sz val="9"/>
            <color indexed="81"/>
            <rFont val="Tahoma"/>
            <charset val="1"/>
          </rPr>
          <t>Change the number to adjust the rate</t>
        </r>
      </text>
    </comment>
  </commentList>
</comments>
</file>

<file path=xl/sharedStrings.xml><?xml version="1.0" encoding="utf-8"?>
<sst xmlns="http://schemas.openxmlformats.org/spreadsheetml/2006/main" count="250" uniqueCount="165">
  <si>
    <t>Region</t>
  </si>
  <si>
    <t>#</t>
  </si>
  <si>
    <t>Community Area</t>
  </si>
  <si>
    <t>Greater Grand Crossing</t>
  </si>
  <si>
    <t>South Chicago</t>
  </si>
  <si>
    <t>South Shore</t>
  </si>
  <si>
    <t>Washington Park</t>
  </si>
  <si>
    <t>Woodlawn</t>
  </si>
  <si>
    <t>Auburn Gresham</t>
  </si>
  <si>
    <t>Chicago Lawn</t>
  </si>
  <si>
    <t>Englewood</t>
  </si>
  <si>
    <t>West Englewood</t>
  </si>
  <si>
    <t>Austin</t>
  </si>
  <si>
    <t>East Garfield Park</t>
  </si>
  <si>
    <t>Humboldt Park</t>
  </si>
  <si>
    <t>North Lawndale</t>
  </si>
  <si>
    <t>West Garfield Park</t>
  </si>
  <si>
    <t>Pullman</t>
  </si>
  <si>
    <t>Roseland</t>
  </si>
  <si>
    <t>South Deering</t>
  </si>
  <si>
    <t>Belmont Cragin</t>
  </si>
  <si>
    <t>Hermosa</t>
  </si>
  <si>
    <t>Logan Square</t>
  </si>
  <si>
    <t>Albany Park</t>
  </si>
  <si>
    <t>Rogers Park</t>
  </si>
  <si>
    <t>Uptown</t>
  </si>
  <si>
    <t>Lower West Side</t>
  </si>
  <si>
    <t>South Lawndale</t>
  </si>
  <si>
    <t>Chicago</t>
  </si>
  <si>
    <t>Southeast</t>
  </si>
  <si>
    <t>Southwest</t>
  </si>
  <si>
    <t>West</t>
  </si>
  <si>
    <t>Far South</t>
  </si>
  <si>
    <t>Northwest</t>
  </si>
  <si>
    <t>North</t>
  </si>
  <si>
    <t>Lower West</t>
  </si>
  <si>
    <t>Counts obtained 7/28/2015 on City of Chicago Chicago Data Portal</t>
  </si>
  <si>
    <t>https://data.cityofchicago.org/Public-Safety/Crimes-2001-to-present/ijzp-q8t2</t>
  </si>
  <si>
    <t>Rate Per</t>
  </si>
  <si>
    <t>Counts obtained 7/28/2015 on City of Chicago Data Portal</t>
  </si>
  <si>
    <t>Educational Attainment 25+</t>
  </si>
  <si>
    <t>Median Household Income</t>
  </si>
  <si>
    <t xml:space="preserve">Less than HS </t>
  </si>
  <si>
    <t>%</t>
  </si>
  <si>
    <t>-</t>
  </si>
  <si>
    <t xml:space="preserve">Violent Crime Counts </t>
  </si>
  <si>
    <t xml:space="preserve">Source: </t>
  </si>
  <si>
    <t>Chicago Police Department CLEARMAP Crime Summary</t>
  </si>
  <si>
    <t>Crime Categories (NIBRS Code)</t>
  </si>
  <si>
    <t>Uniform Crime Reporting (UCR) Code and Description</t>
  </si>
  <si>
    <t>Homicide 1st &amp; 2nd Degree (01A)</t>
  </si>
  <si>
    <t>0110 HOMICIDE FIRST DEGREE MURDER</t>
  </si>
  <si>
    <t>0130 HOMICIDE SECOND DEGREE MURDER</t>
  </si>
  <si>
    <t>Criminal Sexual Assault (02)</t>
  </si>
  <si>
    <t>0261 CRIM SEXUAL ASSAULT AGGRAVATED: HANDGUN</t>
  </si>
  <si>
    <t>0262 CRIM SEXUAL ASSAULT AGGRAVATED: OTHER FIREARM</t>
  </si>
  <si>
    <t>0263 CRIM SEXUAL ASSAULT AGGRAVATED: KNIFE/CUT INSTR</t>
  </si>
  <si>
    <t>0264 CRIM SEXUAL ASSAULT AGGRAVATED: OTHER DANG WEAPON</t>
  </si>
  <si>
    <t>0265 CRIM SEXUAL ASSAULT AGGRAVATED: OTHER</t>
  </si>
  <si>
    <t>0266 CRIM SEXUAL ASSAULT PREDATORY</t>
  </si>
  <si>
    <t>0271 CRIM SEXUAL ASSAULT ATTEMPT AGG: HANDGUN</t>
  </si>
  <si>
    <t>0272 CRIM SEXUAL ASSAULT ATTEMPT AGG: OTHER FIREARM</t>
  </si>
  <si>
    <t>0273 CRIM SEXUAL ASSAULT ATTEMPT AGG: KNIFE/CUT INSTR</t>
  </si>
  <si>
    <t>0274 CRIM SEXUAL ASSAULT ATTEMPT AGG: OTHER DANG WEAPON</t>
  </si>
  <si>
    <t>0275 CRIM SEXUAL ASSAULT ATTEMPT AGG: OTHER</t>
  </si>
  <si>
    <t>0281 CRIM SEXUAL ASSAULT NON-AGGRAVATED</t>
  </si>
  <si>
    <t>0291 CRIM SEXUAL ASSAULT ATTEMPT NON-AGGRAVATED</t>
  </si>
  <si>
    <t>1753 OFFENSE INVOLVING CHILDREN SEX ASSLT OF CHILD BY FAM MBR</t>
  </si>
  <si>
    <t>1754 OFFENSE INVOLVING CHILDREN AGG SEX ASSLT OF CHILD FAM MBR</t>
  </si>
  <si>
    <t>Robbery (03)</t>
  </si>
  <si>
    <t>0312 ROBBERY ARMED:KNIFE/CUTTING INSTRUMENT</t>
  </si>
  <si>
    <t>0313 ROBBERY ARMED: OTHER DANGEROUS WEAPON</t>
  </si>
  <si>
    <t>031A ROBBERY ARMED: HANDGUN</t>
  </si>
  <si>
    <t>031B ROBBERY ARMED: OTHER FIREARM</t>
  </si>
  <si>
    <t>0320 ROBBERY STRONGARM - NO WEAPON</t>
  </si>
  <si>
    <t>0325 ROBBERY VEHICULAR HIJACKING</t>
  </si>
  <si>
    <t>0326 ROBBERY AGGRAVATED VEHICULAR HIJACKING</t>
  </si>
  <si>
    <t>0330 ROBBERY AGGRAVATED</t>
  </si>
  <si>
    <t>0331 ROBBERY ATTEMPT: AGGRAVATED</t>
  </si>
  <si>
    <t>0334 ROBBERY ATTEMPT: ARMED-KNIFE/CUT INSTR</t>
  </si>
  <si>
    <t>0337 ROBBERY ATTEMPT: ARMED-OTHER DANG WEAP</t>
  </si>
  <si>
    <t>033A ROBBERY ATTEMPT: ARMED-HANDGUN</t>
  </si>
  <si>
    <t>033B ROBBERY ATTEMPT: ARMED-OTHER FIREARM</t>
  </si>
  <si>
    <t>0340 ROBBERY ATTEMPT: STRONGARM-NO WEAPON</t>
  </si>
  <si>
    <t>Aggravated Assault (04A)</t>
  </si>
  <si>
    <t>051A ASSAULT AGGRAVATED: HANDGUN</t>
  </si>
  <si>
    <t>051B ASSAULT AGGRAVATED: OTHER FIREARM</t>
  </si>
  <si>
    <t>0520 ASSAULT AGGRAVATED:KNIFE/CUTTING INSTR</t>
  </si>
  <si>
    <t>0530 ASSAULT AGGRAVATED: OTHER DANG WEAPON</t>
  </si>
  <si>
    <t>0550 ASSAULT AGGRAVATED PO: HANDGUN</t>
  </si>
  <si>
    <t>0551 ASSAULT AGGRAVATED PO: OTHER FIREARM</t>
  </si>
  <si>
    <t>0552 ASSAULT AGGRAVATED PO:KNIFE/CUT INSTR</t>
  </si>
  <si>
    <t>0553 ASSAULT AGGRAVATED PO: OTHER DANG WEAP</t>
  </si>
  <si>
    <t>0555 ASSAULT AGG PRO.EMP: HANDGUN</t>
  </si>
  <si>
    <t>0556 ASSAULT AGG PRO.EMP: OTHER FIREARM</t>
  </si>
  <si>
    <t>0557 ASSAULT AGG PRO.EMP:KNIFE/CUTTING INST</t>
  </si>
  <si>
    <t>0558 ASSAULT AGG PRO.EMP: OTHER DANG WEAPON</t>
  </si>
  <si>
    <t>Aggravated Battery (04B)</t>
  </si>
  <si>
    <t>041A BATTERY AGGRAVATED: HANDGUN</t>
  </si>
  <si>
    <t>041B BATTERY AGGRAVATED: OTHER FIREARM</t>
  </si>
  <si>
    <t>0420 BATTERY AGGRAVATED:KNIFE/CUTTING INSTR</t>
  </si>
  <si>
    <t>0430 BATTERY AGGRAVATED: OTHER DANG WEAPON</t>
  </si>
  <si>
    <t>0450 BATTERY AGGRAVATED PO: HANDGUN</t>
  </si>
  <si>
    <t>0451 BATTERY AGGRAVATED PO: OTHER FIREARM</t>
  </si>
  <si>
    <t>0452 BATTERY AGGRAVATED PO: KNIFE/CUT INSTR</t>
  </si>
  <si>
    <t>0453 BATTERY AGGRAVATED PO: OTHER DANG WEAP</t>
  </si>
  <si>
    <t>0461 BATTERY AGG PO HANDS ETC SERIOUS INJ</t>
  </si>
  <si>
    <t>0462 BATTERY AGG PRO EMP HANDS SERIOUS INJ</t>
  </si>
  <si>
    <t>0479 BATTERY AGG: HANDS/FIST/FEET SERIOUS INJURY</t>
  </si>
  <si>
    <t>0480 BATTERY AGG PRO.EMP: HANDGUN</t>
  </si>
  <si>
    <t>0481 BATTERY AGG PRO.EMP: OTHER FIREARM</t>
  </si>
  <si>
    <t>0482 BATTERY AGG PRO.EMP:KNIFE/CUTTING INST</t>
  </si>
  <si>
    <t>0483 BATTERY AGG PRO.EMP: OTHER DANG WEAPON</t>
  </si>
  <si>
    <t>0485 BATTERY AGGRAVATED OF A CHILD</t>
  </si>
  <si>
    <t>0488 BATTERY AGGRAVATED DOMESTIC BATTERY: HANDGUN</t>
  </si>
  <si>
    <t>0489 BATTERY AGGRAVATED DOMESTIC BATTERY: OTHER FIREARM</t>
  </si>
  <si>
    <t>0490 RITUALISM AGG RITUAL MUT:HANDGUN</t>
  </si>
  <si>
    <t>0491 RITUALISM AGG RITUAL MUT:OTHER FIREARM</t>
  </si>
  <si>
    <t>0492 RITUALISM AGG RITUAL MUT:KNIFE/CUTTING I</t>
  </si>
  <si>
    <t>0493 RITUALISM AGG RITUAL MUT:OTH DANG WEAPON</t>
  </si>
  <si>
    <t>0495 BATTERY AGGRAVATED OF A SENIOR CITIZEN</t>
  </si>
  <si>
    <t>0496 BATTERY AGGRAVATED DOMESTIC BATTERY: KNIFE/CUTTING INST</t>
  </si>
  <si>
    <t>0497 BATTERY AGGRAVATED DOMESTIC BATTERY: OTHER DANG WEAPON</t>
  </si>
  <si>
    <t>0498 BATTERY AGGRAVATED DOMESTIC BATTERY: HANDS/FIST/FEET SERIOUS INJURY</t>
  </si>
  <si>
    <t>0510 RITUALISM AGG RIT MUT: HANDS/FIST/FEET SERIOUS INJURY</t>
  </si>
  <si>
    <t>Violent Crimes</t>
  </si>
  <si>
    <t>Combined Region Areas</t>
  </si>
  <si>
    <t>% Full Time Year-round workers</t>
  </si>
  <si>
    <t>HS or equiv.</t>
  </si>
  <si>
    <t>Assoc. or Higher</t>
  </si>
  <si>
    <t>NH White</t>
  </si>
  <si>
    <t>NH African Am.</t>
  </si>
  <si>
    <t>Hispanic or Latino</t>
  </si>
  <si>
    <t>Other</t>
  </si>
  <si>
    <t>Violent Crimes (70 codes)</t>
  </si>
  <si>
    <t>SOURCES &amp; DEFINITIONS:</t>
  </si>
  <si>
    <t>2008-2012 American Community Survey 5-year estimates from  http://factfinder2.census.gov . Table B19001: Household income in the past 12 months (In 2012 inflation-adjusted dollars).</t>
  </si>
  <si>
    <t>2008-2012 American Community Survey 5-year estimates from  http://factfinder2.census.gov . Table S1701: POVERTY STATUS IN THE PAST 12 MONTHS. The numerator used was “Worked full-time, year-round in the past 12 months” and the denominator was “Civilian labor force 16 years and over”</t>
  </si>
  <si>
    <t>“Worked full-time, year-round in the past 12 months” — All people 16 years old and over who usually work 35 hours or more per week for 50 to 52 weeks in the past 12 months</t>
  </si>
  <si>
    <t>"Civilian labor force" — Civilians employed and unemployed (all civilians 16+ who were not at work, actively looking for work during the last 4 weeks, and available to start a job)</t>
  </si>
  <si>
    <t>Social IMPACT Research Center's analysis of the U.S. Census Bureau's 2000 Decennial Census and 2008-2012 American Community Survey 5-year estimates program.</t>
  </si>
  <si>
    <t>Other — "American Indian or Alaska Native", "Asian", "Native Hawaiian or Other Pacific Islander", "Some Other Race", and "Two or More Races"</t>
  </si>
  <si>
    <t>Violent Crime Category includes:  Homicide 1st &amp; 2nd Degree, Criminal Sexual Assault, Robbery, and Aggravated Assault, Aggravated Battery</t>
  </si>
  <si>
    <t>Population</t>
  </si>
  <si>
    <t>population</t>
  </si>
  <si>
    <r>
      <rPr>
        <i/>
        <sz val="11"/>
        <color theme="1"/>
        <rFont val="Calibri"/>
        <family val="2"/>
        <scheme val="minor"/>
      </rPr>
      <t>Less than HS —</t>
    </r>
    <r>
      <rPr>
        <sz val="11"/>
        <color theme="1"/>
        <rFont val="Calibri"/>
        <family val="2"/>
        <scheme val="minor"/>
      </rPr>
      <t xml:space="preserve"> Includes "No Schooling" and "Less than a high school diploma or equivalent"</t>
    </r>
  </si>
  <si>
    <r>
      <rPr>
        <i/>
        <sz val="11"/>
        <color theme="1"/>
        <rFont val="Calibri"/>
        <family val="2"/>
        <scheme val="minor"/>
      </rPr>
      <t xml:space="preserve">HS or equiv. — </t>
    </r>
    <r>
      <rPr>
        <sz val="11"/>
        <color theme="1"/>
        <rFont val="Calibri"/>
        <family val="2"/>
        <scheme val="minor"/>
      </rPr>
      <t>Includes "High School graduate, GED, or Alternative" and "Some College"</t>
    </r>
  </si>
  <si>
    <r>
      <t>Assoc. or Higher —</t>
    </r>
    <r>
      <rPr>
        <sz val="11"/>
        <color theme="1"/>
        <rFont val="Calibri"/>
        <family val="2"/>
        <scheme val="minor"/>
      </rPr>
      <t xml:space="preserve"> Includes "Associate's Degree", "Bachelor's Degree", and "Master's, Professional, or Doctoral Degree"</t>
    </r>
  </si>
  <si>
    <r>
      <rPr>
        <i/>
        <sz val="11"/>
        <color theme="1"/>
        <rFont val="Calibri"/>
        <family val="2"/>
        <scheme val="minor"/>
      </rPr>
      <t>NH White</t>
    </r>
    <r>
      <rPr>
        <sz val="11"/>
        <color theme="1"/>
        <rFont val="Calibri"/>
        <family val="2"/>
        <scheme val="minor"/>
      </rPr>
      <t xml:space="preserve"> — "White" nonHispanic. A person having origins in any of the original peoples of Europe, the Middle East, or North Africa.</t>
    </r>
  </si>
  <si>
    <r>
      <rPr>
        <i/>
        <sz val="11"/>
        <color theme="1"/>
        <rFont val="Calibri"/>
        <family val="2"/>
        <scheme val="minor"/>
      </rPr>
      <t>NH African Am.</t>
    </r>
    <r>
      <rPr>
        <sz val="11"/>
        <color theme="1"/>
        <rFont val="Calibri"/>
        <family val="2"/>
        <scheme val="minor"/>
      </rPr>
      <t xml:space="preserve"> — “Black, African Am., or Negro” nonHispanic. A person having origins in any of the Black racial groups of Africa.</t>
    </r>
  </si>
  <si>
    <r>
      <rPr>
        <i/>
        <sz val="11"/>
        <color theme="1"/>
        <rFont val="Calibri"/>
        <family val="2"/>
        <scheme val="minor"/>
      </rPr>
      <t>Hispanic or Latino</t>
    </r>
    <r>
      <rPr>
        <sz val="11"/>
        <color theme="1"/>
        <rFont val="Calibri"/>
        <family val="2"/>
        <scheme val="minor"/>
      </rPr>
      <t xml:space="preserve"> — "Hispanic, Latino, or Spanish origin". People who identify their origin as Hispanic, Latino, or Spanish may be any race.</t>
    </r>
  </si>
  <si>
    <t>Area #</t>
  </si>
  <si>
    <t>Community Name</t>
  </si>
  <si>
    <t>http://www.ilpovertyreport.org/sites/default/files/uploads/Chicago%20Community%20Area%20Indicators,%202000-2012_140321.pdf</t>
  </si>
  <si>
    <t>Overview of Race and Hispanic Origin: 2010 Census.  http://www.census.gov/prod/cen2010/briefs/c2010br-02.pdf</t>
  </si>
  <si>
    <t>This includes the income of the householder and all other individuals 15 years old and over in the household, whether they are related to the householder or not. The median divides the income distribution into two equal parts: one-half of the cases falling below the median income and one-half above the median. For households and families, the median income is based on the distribution of the total number of households and families including those with no income.</t>
  </si>
  <si>
    <t xml:space="preserve">Violent Crime Counts retrieved on 7/28/2015. </t>
  </si>
  <si>
    <t>Chicago Police Department CLEARMAP Crime Summary. Crime Type Categories, UCR Codes.  http://gis.chicagopolice.org/clearmap_crime_sums/crime_types.html</t>
  </si>
  <si>
    <t>City of Chicago Data Portal. Dataset "Crimes - 2001 to present".  https://data.cityofchicago.org/Public-Safety/Crimes-2001-to-present/ijzp-q8t2</t>
  </si>
  <si>
    <t>Race and Hispanic Origin (Self-reported)</t>
  </si>
  <si>
    <t>Race and Hispanic Origin</t>
  </si>
  <si>
    <t>2010 Census Population Statistics for Race and Hispanic Origin compiled from Rob Paral, Chicago Data Guy  http://robparal.blogspot.com/2012/05/hard-to-find-census-data-on-chicago.html</t>
  </si>
  <si>
    <t>The City of Chicago's Official Site: Community Area 2000 and 2010 Census Population Comparisons</t>
  </si>
  <si>
    <t>http://www.cityofchicago.org/content/dam/city/depts/zlup/Zoning_Main_Page/Publications/Census_2010_Community_Area_Profiles/Census_2010_and_2000_CA_Populations.pdf</t>
  </si>
  <si>
    <t>Demographics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</si>
</sst>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i/>
      <sz val="11"/>
      <color theme="1"/>
      <name val="Calibri"/>
      <family val="2"/>
      <scheme val="minor"/>
    </font>
    <font>
      <b/>
      <sz val="14"/>
      <color rgb="FFC00000"/>
      <name val="Calibri"/>
      <family val="2"/>
      <scheme val="minor"/>
    </font>
    <font>
      <b/>
      <sz val="11"/>
      <name val="Calibri"/>
      <family val="2"/>
      <scheme val="minor"/>
    </font>
    <font>
      <b/>
      <i/>
      <sz val="14"/>
      <color theme="1"/>
      <name val="Calibri"/>
      <family val="2"/>
      <scheme val="minor"/>
    </font>
    <font>
      <u/>
      <sz val="11"/>
      <color theme="10"/>
      <name val="Calibri"/>
      <family val="2"/>
      <scheme val="minor"/>
    </font>
    <font>
      <b/>
      <i/>
      <sz val="16"/>
      <color theme="1"/>
      <name val="Calibri"/>
      <family val="2"/>
      <scheme val="minor"/>
    </font>
    <font>
      <sz val="11"/>
      <color theme="1"/>
      <name val="Gadugi"/>
      <family val="2"/>
    </font>
    <font>
      <b/>
      <sz val="10"/>
      <color theme="1"/>
      <name val="Gadugi"/>
      <family val="2"/>
    </font>
    <font>
      <b/>
      <sz val="9"/>
      <color theme="1"/>
      <name val="Gadugi"/>
      <family val="2"/>
    </font>
    <font>
      <sz val="10.5"/>
      <color theme="1"/>
      <name val="Calibri"/>
      <family val="2"/>
      <scheme val="minor"/>
    </font>
    <font>
      <sz val="9"/>
      <color theme="1"/>
      <name val="Calibri"/>
      <family val="2"/>
      <scheme val="minor"/>
    </font>
    <font>
      <i/>
      <sz val="11"/>
      <color theme="1"/>
      <name val="Calibri"/>
      <family val="2"/>
      <scheme val="minor"/>
    </font>
    <font>
      <u/>
      <sz val="14"/>
      <color rgb="FF7030A0"/>
      <name val="Calibri"/>
      <family val="2"/>
      <scheme val="minor"/>
    </font>
    <font>
      <sz val="12"/>
      <color rgb="FF7030A0"/>
      <name val="Calibri"/>
      <family val="2"/>
      <scheme val="minor"/>
    </font>
    <font>
      <sz val="11"/>
      <name val="Calibri"/>
      <family val="2"/>
      <scheme val="minor"/>
    </font>
    <font>
      <b/>
      <sz val="12"/>
      <name val="Calibri"/>
      <family val="2"/>
      <scheme val="minor"/>
    </font>
    <font>
      <sz val="9"/>
      <color indexed="81"/>
      <name val="Tahoma"/>
      <charset val="1"/>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4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4" tint="-0.499984740745262"/>
      </bottom>
      <diagonal/>
    </border>
    <border>
      <left style="medium">
        <color theme="4" tint="-0.499984740745262"/>
      </left>
      <right/>
      <top style="medium">
        <color theme="4" tint="-0.499984740745262"/>
      </top>
      <bottom style="thin">
        <color indexed="64"/>
      </bottom>
      <diagonal/>
    </border>
    <border>
      <left/>
      <right/>
      <top style="medium">
        <color theme="4" tint="-0.499984740745262"/>
      </top>
      <bottom style="thin">
        <color indexed="64"/>
      </bottom>
      <diagonal/>
    </border>
    <border>
      <left/>
      <right/>
      <top style="medium">
        <color theme="4" tint="-0.499984740745262"/>
      </top>
      <bottom/>
      <diagonal/>
    </border>
    <border>
      <left style="medium">
        <color theme="4" tint="-0.499984740745262"/>
      </left>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thin">
        <color theme="4" tint="-0.499984740745262"/>
      </right>
      <top/>
      <bottom/>
      <diagonal/>
    </border>
    <border>
      <left style="thin">
        <color indexed="64"/>
      </left>
      <right style="thin">
        <color indexed="64"/>
      </right>
      <top style="thin">
        <color indexed="64"/>
      </top>
      <bottom style="thin">
        <color indexed="64"/>
      </bottom>
      <diagonal/>
    </border>
    <border>
      <left/>
      <right style="medium">
        <color theme="4" tint="-0.499984740745262"/>
      </right>
      <top style="medium">
        <color theme="4" tint="-0.499984740745262"/>
      </top>
      <bottom style="thin">
        <color indexed="64"/>
      </bottom>
      <diagonal/>
    </border>
    <border>
      <left/>
      <right style="medium">
        <color theme="4" tint="-0.499984740745262"/>
      </right>
      <top/>
      <bottom/>
      <diagonal/>
    </border>
    <border>
      <left/>
      <right style="medium">
        <color theme="4" tint="-0.499984740745262"/>
      </right>
      <top/>
      <bottom style="medium">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top style="medium">
        <color theme="4" tint="-0.499984740745262"/>
      </top>
      <bottom/>
      <diagonal/>
    </border>
    <border>
      <left/>
      <right style="thin">
        <color theme="4" tint="-0.499984740745262"/>
      </right>
      <top style="medium">
        <color theme="4" tint="-0.499984740745262"/>
      </top>
      <bottom/>
      <diagonal/>
    </border>
    <border>
      <left style="medium">
        <color theme="8" tint="-0.499984740745262"/>
      </left>
      <right/>
      <top style="medium">
        <color theme="8" tint="-0.499984740745262"/>
      </top>
      <bottom style="thin">
        <color indexed="64"/>
      </bottom>
      <diagonal/>
    </border>
    <border>
      <left/>
      <right/>
      <top style="medium">
        <color theme="8" tint="-0.499984740745262"/>
      </top>
      <bottom style="thin">
        <color indexed="64"/>
      </bottom>
      <diagonal/>
    </border>
    <border>
      <left/>
      <right style="medium">
        <color theme="8" tint="-0.499984740745262"/>
      </right>
      <top style="medium">
        <color theme="8" tint="-0.499984740745262"/>
      </top>
      <bottom style="thin">
        <color indexed="64"/>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theme="8" tint="-0.499984740745262"/>
      </left>
      <right/>
      <top style="thin">
        <color indexed="64"/>
      </top>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style="medium">
        <color theme="4" tint="-0.499984740745262"/>
      </top>
      <bottom/>
      <diagonal/>
    </border>
    <border>
      <left/>
      <right style="medium">
        <color theme="8" tint="-0.499984740745262"/>
      </right>
      <top style="medium">
        <color theme="4" tint="-0.499984740745262"/>
      </top>
      <bottom/>
      <diagonal/>
    </border>
    <border>
      <left/>
      <right style="medium">
        <color theme="8" tint="-0.499984740745262"/>
      </right>
      <top/>
      <bottom style="thin">
        <color theme="4" tint="-0.499984740745262"/>
      </bottom>
      <diagonal/>
    </border>
    <border>
      <left style="medium">
        <color theme="8" tint="-0.499984740745262"/>
      </left>
      <right/>
      <top style="thin">
        <color theme="4" tint="-0.499984740745262"/>
      </top>
      <bottom/>
      <diagonal/>
    </border>
    <border>
      <left style="thin">
        <color theme="4" tint="-0.499984740745262"/>
      </left>
      <right/>
      <top/>
      <bottom style="medium">
        <color theme="8" tint="-0.499984740745262"/>
      </bottom>
      <diagonal/>
    </border>
    <border>
      <left/>
      <right style="thin">
        <color theme="4" tint="-0.499984740745262"/>
      </right>
      <top/>
      <bottom style="medium">
        <color theme="8" tint="-0.499984740745262"/>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180">
    <xf numFmtId="0" fontId="0" fillId="0" borderId="0" xfId="0"/>
    <xf numFmtId="3" fontId="3" fillId="0" borderId="0" xfId="0" applyNumberFormat="1" applyFont="1"/>
    <xf numFmtId="0" fontId="0" fillId="0" borderId="0" xfId="0" applyAlignment="1">
      <alignment vertical="center"/>
    </xf>
    <xf numFmtId="0" fontId="0" fillId="0" borderId="0" xfId="0" applyBorder="1" applyAlignment="1">
      <alignment horizontal="center"/>
    </xf>
    <xf numFmtId="0" fontId="0" fillId="0" borderId="0" xfId="0" applyBorder="1"/>
    <xf numFmtId="3" fontId="0" fillId="0" borderId="0" xfId="0" applyNumberFormat="1" applyBorder="1"/>
    <xf numFmtId="0" fontId="0" fillId="0" borderId="0" xfId="0" applyAlignment="1">
      <alignment horizontal="center"/>
    </xf>
    <xf numFmtId="0" fontId="5" fillId="0" borderId="0" xfId="0" applyFont="1"/>
    <xf numFmtId="0" fontId="4" fillId="3"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5" xfId="0" applyBorder="1"/>
    <xf numFmtId="0" fontId="4" fillId="3" borderId="9" xfId="0"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1" xfId="0" applyBorder="1"/>
    <xf numFmtId="3" fontId="6" fillId="0" borderId="0" xfId="0" applyNumberFormat="1" applyFont="1" applyFill="1" applyBorder="1" applyAlignment="1">
      <alignment horizontal="center"/>
    </xf>
    <xf numFmtId="3" fontId="6" fillId="4" borderId="0" xfId="0" applyNumberFormat="1" applyFont="1" applyFill="1" applyBorder="1" applyAlignment="1">
      <alignment horizontal="center"/>
    </xf>
    <xf numFmtId="0" fontId="0" fillId="0" borderId="9" xfId="0" applyFill="1" applyBorder="1" applyAlignment="1">
      <alignment horizontal="center"/>
    </xf>
    <xf numFmtId="0" fontId="4" fillId="3" borderId="0" xfId="0" applyFont="1" applyFill="1" applyBorder="1" applyAlignment="1"/>
    <xf numFmtId="0" fontId="2" fillId="0" borderId="0" xfId="0" applyFont="1" applyBorder="1" applyAlignment="1">
      <alignment horizontal="left"/>
    </xf>
    <xf numFmtId="0" fontId="2" fillId="0" borderId="5" xfId="0" applyFont="1" applyBorder="1" applyAlignment="1">
      <alignment horizontal="left"/>
    </xf>
    <xf numFmtId="0" fontId="0" fillId="0" borderId="5" xfId="0" applyBorder="1" applyAlignment="1">
      <alignment horizontal="center"/>
    </xf>
    <xf numFmtId="3" fontId="0" fillId="0" borderId="5" xfId="0" applyNumberFormat="1" applyBorder="1"/>
    <xf numFmtId="0" fontId="0" fillId="0" borderId="17" xfId="0" applyBorder="1" applyAlignment="1">
      <alignment horizontal="center"/>
    </xf>
    <xf numFmtId="0" fontId="0" fillId="0" borderId="18" xfId="0" applyBorder="1" applyAlignment="1">
      <alignment horizontal="center"/>
    </xf>
    <xf numFmtId="0" fontId="0" fillId="0" borderId="18" xfId="0" applyBorder="1"/>
    <xf numFmtId="0" fontId="0" fillId="0" borderId="20" xfId="0" applyBorder="1" applyAlignment="1">
      <alignment horizontal="center"/>
    </xf>
    <xf numFmtId="0" fontId="0" fillId="0" borderId="21" xfId="0" applyBorder="1" applyAlignment="1">
      <alignment horizontal="center"/>
    </xf>
    <xf numFmtId="0" fontId="14" fillId="0" borderId="0" xfId="0" applyFont="1" applyBorder="1" applyAlignment="1">
      <alignment horizontal="center" vertical="center"/>
    </xf>
    <xf numFmtId="0" fontId="14" fillId="0" borderId="0" xfId="0" applyFont="1" applyBorder="1" applyAlignment="1">
      <alignment vertical="center"/>
    </xf>
    <xf numFmtId="164" fontId="14" fillId="0" borderId="0" xfId="0" applyNumberFormat="1" applyFont="1" applyBorder="1" applyAlignment="1">
      <alignment horizontal="center" vertical="center"/>
    </xf>
    <xf numFmtId="9" fontId="14" fillId="0" borderId="0" xfId="1" applyFont="1" applyBorder="1" applyAlignment="1">
      <alignment horizontal="center" vertical="center"/>
    </xf>
    <xf numFmtId="164" fontId="14" fillId="0" borderId="18" xfId="0" applyNumberFormat="1" applyFont="1" applyBorder="1" applyAlignment="1">
      <alignment horizontal="center" vertical="center"/>
    </xf>
    <xf numFmtId="9" fontId="14" fillId="0" borderId="18" xfId="1" applyFont="1" applyBorder="1" applyAlignment="1">
      <alignment horizontal="center" vertical="center"/>
    </xf>
    <xf numFmtId="164" fontId="14" fillId="0" borderId="5" xfId="0" applyNumberFormat="1" applyFont="1" applyBorder="1" applyAlignment="1">
      <alignment horizontal="center" vertical="center"/>
    </xf>
    <xf numFmtId="9" fontId="14" fillId="0" borderId="5" xfId="1" applyFont="1" applyBorder="1" applyAlignment="1">
      <alignment horizontal="center" vertical="center"/>
    </xf>
    <xf numFmtId="0" fontId="0" fillId="3" borderId="8" xfId="0" applyFill="1" applyBorder="1" applyAlignment="1">
      <alignment horizontal="center" vertical="center"/>
    </xf>
    <xf numFmtId="0" fontId="11" fillId="3" borderId="8" xfId="0" applyFont="1" applyFill="1" applyBorder="1" applyAlignment="1">
      <alignment vertical="center"/>
    </xf>
    <xf numFmtId="0" fontId="13" fillId="3" borderId="0" xfId="0" applyFont="1" applyFill="1" applyBorder="1" applyAlignment="1">
      <alignment horizontal="center" wrapText="1"/>
    </xf>
    <xf numFmtId="0" fontId="14" fillId="0" borderId="18" xfId="0" applyFont="1" applyBorder="1" applyAlignment="1">
      <alignment horizontal="center" vertical="center"/>
    </xf>
    <xf numFmtId="0" fontId="14" fillId="0" borderId="18" xfId="0" applyFont="1" applyBorder="1" applyAlignment="1">
      <alignment vertical="center"/>
    </xf>
    <xf numFmtId="0" fontId="12" fillId="3" borderId="5" xfId="0" applyFont="1" applyFill="1" applyBorder="1" applyAlignment="1">
      <alignment wrapText="1"/>
    </xf>
    <xf numFmtId="0" fontId="12" fillId="3" borderId="5" xfId="0" applyFont="1" applyFill="1" applyBorder="1" applyAlignment="1">
      <alignment horizontal="center" wrapText="1"/>
    </xf>
    <xf numFmtId="0" fontId="15" fillId="0" borderId="0" xfId="0" applyFont="1"/>
    <xf numFmtId="0" fontId="15" fillId="0" borderId="0" xfId="0" applyFont="1" applyAlignment="1">
      <alignment horizontal="left" indent="1"/>
    </xf>
    <xf numFmtId="0" fontId="0" fillId="0" borderId="0" xfId="0" applyFont="1"/>
    <xf numFmtId="0" fontId="2" fillId="0" borderId="0" xfId="0" applyFont="1" applyFill="1" applyAlignment="1"/>
    <xf numFmtId="3" fontId="0" fillId="0" borderId="0" xfId="0" applyNumberFormat="1" applyBorder="1" applyAlignment="1">
      <alignment horizontal="center"/>
    </xf>
    <xf numFmtId="3" fontId="0" fillId="0" borderId="12" xfId="0" applyNumberFormat="1" applyBorder="1" applyAlignment="1">
      <alignment horizontal="center"/>
    </xf>
    <xf numFmtId="3" fontId="0" fillId="0" borderId="15" xfId="0" applyNumberFormat="1" applyBorder="1" applyAlignment="1">
      <alignment horizontal="center"/>
    </xf>
    <xf numFmtId="3" fontId="0" fillId="0" borderId="11" xfId="0" applyNumberFormat="1" applyBorder="1" applyAlignment="1">
      <alignment horizontal="center"/>
    </xf>
    <xf numFmtId="3" fontId="0" fillId="0" borderId="16" xfId="0" applyNumberFormat="1" applyBorder="1" applyAlignment="1">
      <alignment horizontal="center"/>
    </xf>
    <xf numFmtId="3" fontId="0" fillId="0" borderId="5" xfId="0" applyNumberFormat="1" applyBorder="1" applyAlignment="1">
      <alignment horizontal="center"/>
    </xf>
    <xf numFmtId="3" fontId="0" fillId="0" borderId="18" xfId="0" applyNumberFormat="1" applyBorder="1" applyAlignment="1">
      <alignment horizontal="center"/>
    </xf>
    <xf numFmtId="3" fontId="0" fillId="0" borderId="19" xfId="0" applyNumberFormat="1" applyBorder="1" applyAlignment="1">
      <alignment horizontal="center"/>
    </xf>
    <xf numFmtId="3" fontId="0" fillId="0" borderId="22" xfId="0" applyNumberFormat="1" applyBorder="1" applyAlignment="1">
      <alignment horizontal="center"/>
    </xf>
    <xf numFmtId="0" fontId="4" fillId="3" borderId="15" xfId="0" applyFont="1" applyFill="1" applyBorder="1" applyAlignment="1">
      <alignment horizontal="center"/>
    </xf>
    <xf numFmtId="0" fontId="4" fillId="3" borderId="28" xfId="0" applyFont="1" applyFill="1" applyBorder="1" applyAlignment="1">
      <alignment horizontal="center"/>
    </xf>
    <xf numFmtId="0" fontId="4" fillId="3" borderId="29" xfId="0" applyFont="1" applyFill="1" applyBorder="1" applyAlignment="1">
      <alignment horizontal="center"/>
    </xf>
    <xf numFmtId="0" fontId="0" fillId="0" borderId="28" xfId="0" applyBorder="1" applyAlignment="1">
      <alignment horizontal="center"/>
    </xf>
    <xf numFmtId="3" fontId="0" fillId="0" borderId="29" xfId="0" applyNumberFormat="1" applyBorder="1" applyAlignment="1">
      <alignment horizontal="center"/>
    </xf>
    <xf numFmtId="0" fontId="0" fillId="0" borderId="28" xfId="0"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1" xfId="0" applyBorder="1"/>
    <xf numFmtId="3" fontId="0" fillId="0" borderId="31" xfId="0" applyNumberFormat="1" applyBorder="1" applyAlignment="1">
      <alignment horizontal="center"/>
    </xf>
    <xf numFmtId="3" fontId="0" fillId="0" borderId="32" xfId="0" applyNumberFormat="1" applyBorder="1" applyAlignment="1">
      <alignment horizontal="center"/>
    </xf>
    <xf numFmtId="3" fontId="0" fillId="0" borderId="28" xfId="0" applyNumberFormat="1" applyBorder="1" applyAlignment="1">
      <alignment horizontal="center"/>
    </xf>
    <xf numFmtId="3" fontId="0" fillId="0" borderId="30" xfId="0" applyNumberFormat="1" applyBorder="1" applyAlignment="1">
      <alignment horizontal="center"/>
    </xf>
    <xf numFmtId="3" fontId="14" fillId="0" borderId="0" xfId="0" applyNumberFormat="1" applyFont="1" applyBorder="1" applyAlignment="1">
      <alignment horizontal="left" vertical="center"/>
    </xf>
    <xf numFmtId="0" fontId="0" fillId="0" borderId="0" xfId="0" applyBorder="1" applyAlignment="1">
      <alignment horizontal="left"/>
    </xf>
    <xf numFmtId="0" fontId="0" fillId="0" borderId="0" xfId="0" applyAlignment="1">
      <alignment horizontal="left"/>
    </xf>
    <xf numFmtId="0" fontId="13" fillId="3" borderId="20" xfId="0" applyFont="1" applyFill="1" applyBorder="1" applyAlignment="1">
      <alignment horizontal="left" wrapText="1" indent="1"/>
    </xf>
    <xf numFmtId="3" fontId="14" fillId="0" borderId="17" xfId="0" applyNumberFormat="1" applyFont="1" applyBorder="1" applyAlignment="1">
      <alignment horizontal="left" vertical="center" indent="1"/>
    </xf>
    <xf numFmtId="3" fontId="14" fillId="0" borderId="20" xfId="0" applyNumberFormat="1" applyFont="1" applyBorder="1" applyAlignment="1">
      <alignment horizontal="left" vertical="center" indent="1"/>
    </xf>
    <xf numFmtId="3" fontId="14" fillId="0" borderId="0" xfId="0" applyNumberFormat="1" applyFont="1" applyBorder="1" applyAlignment="1">
      <alignment horizontal="left" vertical="center" indent="1"/>
    </xf>
    <xf numFmtId="0" fontId="0" fillId="0" borderId="0" xfId="0" applyBorder="1" applyAlignment="1">
      <alignment horizontal="left" indent="1"/>
    </xf>
    <xf numFmtId="3" fontId="14" fillId="0" borderId="18" xfId="0" applyNumberFormat="1" applyFont="1" applyBorder="1" applyAlignment="1">
      <alignment horizontal="left" vertical="center" indent="1"/>
    </xf>
    <xf numFmtId="3" fontId="14" fillId="0" borderId="5" xfId="0" applyNumberFormat="1" applyFont="1" applyBorder="1" applyAlignment="1">
      <alignment horizontal="left" vertical="center" indent="1"/>
    </xf>
    <xf numFmtId="0" fontId="0" fillId="0" borderId="0" xfId="0" applyAlignment="1">
      <alignment horizontal="left" indent="1"/>
    </xf>
    <xf numFmtId="0" fontId="12" fillId="3" borderId="0" xfId="0" applyFont="1" applyFill="1" applyBorder="1" applyAlignment="1">
      <alignment horizontal="left" wrapText="1"/>
    </xf>
    <xf numFmtId="9" fontId="14" fillId="0" borderId="18" xfId="1" applyFont="1" applyBorder="1" applyAlignment="1">
      <alignment horizontal="left" vertical="center"/>
    </xf>
    <xf numFmtId="9" fontId="14" fillId="0" borderId="0" xfId="1" applyFont="1" applyBorder="1" applyAlignment="1">
      <alignment horizontal="left" vertical="center"/>
    </xf>
    <xf numFmtId="9" fontId="14" fillId="0" borderId="5" xfId="1" applyFont="1" applyBorder="1" applyAlignment="1">
      <alignment horizontal="left" vertical="center"/>
    </xf>
    <xf numFmtId="0" fontId="12" fillId="3" borderId="12" xfId="0" applyFont="1" applyFill="1" applyBorder="1" applyAlignment="1">
      <alignment horizontal="left" wrapText="1"/>
    </xf>
    <xf numFmtId="9" fontId="14" fillId="0" borderId="19" xfId="1" applyFont="1" applyBorder="1" applyAlignment="1">
      <alignment horizontal="left" vertical="center"/>
    </xf>
    <xf numFmtId="9" fontId="14" fillId="0" borderId="12" xfId="1" applyFont="1" applyBorder="1" applyAlignment="1">
      <alignment horizontal="left" vertical="center"/>
    </xf>
    <xf numFmtId="9" fontId="14" fillId="0" borderId="22" xfId="1" applyFont="1" applyBorder="1" applyAlignment="1">
      <alignment horizontal="left" vertical="center"/>
    </xf>
    <xf numFmtId="0" fontId="13" fillId="3" borderId="0" xfId="0" applyFont="1" applyFill="1" applyBorder="1" applyAlignment="1">
      <alignment horizontal="left" wrapText="1" indent="1"/>
    </xf>
    <xf numFmtId="3" fontId="14" fillId="0" borderId="18" xfId="1" applyNumberFormat="1" applyFont="1" applyBorder="1" applyAlignment="1">
      <alignment horizontal="left" vertical="center" indent="1"/>
    </xf>
    <xf numFmtId="3" fontId="14" fillId="0" borderId="0" xfId="1" applyNumberFormat="1" applyFont="1" applyBorder="1" applyAlignment="1">
      <alignment horizontal="left" vertical="center" indent="1"/>
    </xf>
    <xf numFmtId="3" fontId="14" fillId="0" borderId="5" xfId="1" applyNumberFormat="1" applyFont="1" applyBorder="1" applyAlignment="1">
      <alignment horizontal="left" vertical="center" indent="1"/>
    </xf>
    <xf numFmtId="0" fontId="7" fillId="3" borderId="13" xfId="0" applyFont="1" applyFill="1" applyBorder="1" applyAlignment="1">
      <alignment horizontal="left" vertical="center"/>
    </xf>
    <xf numFmtId="0" fontId="0" fillId="0" borderId="3" xfId="0" applyFont="1" applyBorder="1" applyAlignment="1">
      <alignment horizontal="left"/>
    </xf>
    <xf numFmtId="0" fontId="0" fillId="0" borderId="3" xfId="0" applyFont="1" applyBorder="1" applyAlignment="1">
      <alignment horizontal="left" vertical="center"/>
    </xf>
    <xf numFmtId="0" fontId="0" fillId="0" borderId="4" xfId="0" applyFont="1" applyBorder="1" applyAlignment="1">
      <alignment horizontal="left" indent="1"/>
    </xf>
    <xf numFmtId="0" fontId="0" fillId="0" borderId="4" xfId="0" applyFont="1" applyBorder="1" applyAlignment="1">
      <alignment horizontal="left" vertical="center"/>
    </xf>
    <xf numFmtId="0" fontId="0" fillId="0" borderId="3" xfId="0" applyFont="1" applyBorder="1" applyAlignment="1">
      <alignment horizontal="left" indent="1"/>
    </xf>
    <xf numFmtId="0" fontId="17" fillId="0" borderId="0" xfId="2" applyFont="1" applyBorder="1" applyAlignment="1">
      <alignment horizontal="left" vertical="center"/>
    </xf>
    <xf numFmtId="0" fontId="18" fillId="0" borderId="0" xfId="0" applyFont="1" applyAlignment="1">
      <alignment horizontal="right" vertical="center"/>
    </xf>
    <xf numFmtId="0" fontId="15" fillId="0" borderId="0" xfId="0" applyFont="1" applyBorder="1" applyAlignment="1">
      <alignment horizontal="left" indent="1"/>
    </xf>
    <xf numFmtId="0" fontId="15" fillId="0" borderId="0" xfId="0" applyFont="1" applyBorder="1"/>
    <xf numFmtId="0" fontId="7" fillId="2" borderId="13" xfId="0" applyFont="1" applyFill="1" applyBorder="1" applyAlignment="1">
      <alignment horizontal="left"/>
    </xf>
    <xf numFmtId="0" fontId="3" fillId="3" borderId="33" xfId="0" applyFont="1" applyFill="1" applyBorder="1" applyAlignment="1">
      <alignment horizontal="center"/>
    </xf>
    <xf numFmtId="0" fontId="3" fillId="3" borderId="29" xfId="0" applyFont="1" applyFill="1" applyBorder="1" applyAlignment="1">
      <alignment horizontal="center"/>
    </xf>
    <xf numFmtId="0" fontId="0" fillId="0" borderId="0" xfId="0" applyFont="1" applyFill="1" applyAlignment="1"/>
    <xf numFmtId="49" fontId="0" fillId="0" borderId="0" xfId="0" applyNumberFormat="1" applyFont="1" applyFill="1" applyAlignment="1">
      <alignment wrapText="1"/>
    </xf>
    <xf numFmtId="0" fontId="0" fillId="0" borderId="0" xfId="0" applyFont="1" applyFill="1" applyAlignment="1">
      <alignment wrapText="1"/>
    </xf>
    <xf numFmtId="0" fontId="0" fillId="0" borderId="0" xfId="0" applyFont="1" applyAlignment="1"/>
    <xf numFmtId="0" fontId="2" fillId="0" borderId="0" xfId="0" applyFont="1" applyAlignment="1"/>
    <xf numFmtId="0" fontId="0" fillId="0" borderId="0" xfId="0" applyFont="1" applyAlignment="1">
      <alignment wrapText="1"/>
    </xf>
    <xf numFmtId="0" fontId="16" fillId="0" borderId="0" xfId="0" applyFont="1" applyAlignment="1"/>
    <xf numFmtId="0" fontId="0" fillId="0" borderId="0" xfId="0" applyFont="1" applyFill="1" applyAlignment="1">
      <alignment horizontal="left" wrapText="1" indent="1"/>
    </xf>
    <xf numFmtId="0" fontId="0" fillId="0" borderId="0" xfId="0" applyFont="1" applyAlignment="1">
      <alignment horizontal="left" indent="1"/>
    </xf>
    <xf numFmtId="3" fontId="14" fillId="0" borderId="20" xfId="0" applyNumberFormat="1" applyFont="1" applyBorder="1" applyAlignment="1">
      <alignment horizontal="left" indent="1"/>
    </xf>
    <xf numFmtId="0" fontId="14" fillId="0" borderId="0" xfId="0" applyFont="1" applyAlignment="1">
      <alignment horizontal="left" indent="1"/>
    </xf>
    <xf numFmtId="0" fontId="14" fillId="0" borderId="0" xfId="0" applyFont="1" applyAlignment="1">
      <alignment horizontal="left"/>
    </xf>
    <xf numFmtId="0" fontId="14" fillId="0" borderId="5" xfId="0" applyFont="1" applyBorder="1" applyAlignment="1">
      <alignment horizontal="left" indent="1"/>
    </xf>
    <xf numFmtId="0" fontId="14" fillId="0" borderId="5" xfId="0" applyFont="1" applyBorder="1" applyAlignment="1">
      <alignment horizontal="left"/>
    </xf>
    <xf numFmtId="3" fontId="14" fillId="0" borderId="18" xfId="0" applyNumberFormat="1" applyFont="1" applyBorder="1" applyAlignment="1">
      <alignment horizontal="left" indent="1"/>
    </xf>
    <xf numFmtId="3" fontId="14" fillId="0" borderId="19" xfId="0" applyNumberFormat="1" applyFont="1" applyBorder="1" applyAlignment="1">
      <alignment horizontal="left"/>
    </xf>
    <xf numFmtId="3" fontId="14" fillId="0" borderId="0" xfId="0" applyNumberFormat="1" applyFont="1" applyBorder="1" applyAlignment="1">
      <alignment horizontal="left" indent="1"/>
    </xf>
    <xf numFmtId="3" fontId="14" fillId="0" borderId="12" xfId="0" applyNumberFormat="1" applyFont="1" applyBorder="1" applyAlignment="1">
      <alignment horizontal="left"/>
    </xf>
    <xf numFmtId="3" fontId="14" fillId="0" borderId="5" xfId="0" applyNumberFormat="1" applyFont="1" applyBorder="1" applyAlignment="1">
      <alignment horizontal="left" indent="1"/>
    </xf>
    <xf numFmtId="3" fontId="14" fillId="0" borderId="22" xfId="0" applyNumberFormat="1" applyFont="1" applyBorder="1" applyAlignment="1">
      <alignment horizontal="left"/>
    </xf>
    <xf numFmtId="0" fontId="14" fillId="0" borderId="18" xfId="0" applyFont="1" applyBorder="1"/>
    <xf numFmtId="0" fontId="14" fillId="0" borderId="0" xfId="0" applyFont="1" applyBorder="1"/>
    <xf numFmtId="0" fontId="14" fillId="0" borderId="5" xfId="0" applyFont="1" applyBorder="1"/>
    <xf numFmtId="0" fontId="0" fillId="2" borderId="35" xfId="0" applyFill="1" applyBorder="1" applyAlignment="1">
      <alignment horizontal="left"/>
    </xf>
    <xf numFmtId="0" fontId="0" fillId="2" borderId="36" xfId="0" applyFill="1" applyBorder="1" applyAlignment="1">
      <alignment horizontal="left"/>
    </xf>
    <xf numFmtId="0" fontId="0" fillId="3" borderId="37" xfId="0" applyFill="1" applyBorder="1" applyAlignment="1">
      <alignment horizontal="center" vertical="center"/>
    </xf>
    <xf numFmtId="0" fontId="12" fillId="3" borderId="28" xfId="0" applyFont="1" applyFill="1" applyBorder="1" applyAlignment="1">
      <alignment horizontal="center" wrapText="1"/>
    </xf>
    <xf numFmtId="0" fontId="0" fillId="0" borderId="40" xfId="0" applyBorder="1" applyAlignment="1">
      <alignment horizontal="center"/>
    </xf>
    <xf numFmtId="3" fontId="14" fillId="0" borderId="29" xfId="0" applyNumberFormat="1" applyFont="1" applyBorder="1" applyAlignment="1">
      <alignment horizontal="left" indent="1"/>
    </xf>
    <xf numFmtId="0" fontId="0" fillId="0" borderId="30" xfId="0" applyFill="1" applyBorder="1" applyAlignment="1">
      <alignment horizontal="center"/>
    </xf>
    <xf numFmtId="0" fontId="14" fillId="0" borderId="31" xfId="0" applyFont="1" applyBorder="1" applyAlignment="1">
      <alignment horizontal="center" vertical="center"/>
    </xf>
    <xf numFmtId="0" fontId="14" fillId="0" borderId="31" xfId="0" applyFont="1" applyBorder="1" applyAlignment="1">
      <alignment vertical="center"/>
    </xf>
    <xf numFmtId="164" fontId="14" fillId="0" borderId="31" xfId="0" applyNumberFormat="1" applyFont="1" applyBorder="1" applyAlignment="1">
      <alignment horizontal="center" vertical="center"/>
    </xf>
    <xf numFmtId="9" fontId="14" fillId="0" borderId="31" xfId="1" applyFont="1" applyBorder="1" applyAlignment="1">
      <alignment horizontal="center" vertical="center"/>
    </xf>
    <xf numFmtId="3" fontId="14" fillId="0" borderId="41" xfId="0" applyNumberFormat="1" applyFont="1" applyBorder="1" applyAlignment="1">
      <alignment horizontal="left" vertical="center" indent="1"/>
    </xf>
    <xf numFmtId="9" fontId="14" fillId="0" borderId="31" xfId="1" applyFont="1" applyBorder="1" applyAlignment="1">
      <alignment horizontal="left" vertical="center"/>
    </xf>
    <xf numFmtId="3" fontId="14" fillId="0" borderId="31" xfId="0" applyNumberFormat="1" applyFont="1" applyBorder="1" applyAlignment="1">
      <alignment horizontal="left" vertical="center" indent="1"/>
    </xf>
    <xf numFmtId="9" fontId="14" fillId="0" borderId="42" xfId="1" applyFont="1" applyBorder="1" applyAlignment="1">
      <alignment horizontal="left" vertical="center"/>
    </xf>
    <xf numFmtId="3" fontId="14" fillId="0" borderId="31" xfId="1" applyNumberFormat="1" applyFont="1" applyBorder="1" applyAlignment="1">
      <alignment horizontal="left" vertical="center" indent="1"/>
    </xf>
    <xf numFmtId="3" fontId="14" fillId="0" borderId="41" xfId="0" applyNumberFormat="1" applyFont="1" applyBorder="1" applyAlignment="1">
      <alignment horizontal="left" indent="1"/>
    </xf>
    <xf numFmtId="3" fontId="14" fillId="0" borderId="32" xfId="0" applyNumberFormat="1" applyFont="1" applyBorder="1" applyAlignment="1">
      <alignment horizontal="left" indent="1"/>
    </xf>
    <xf numFmtId="0" fontId="20" fillId="3" borderId="1" xfId="0" applyFont="1" applyFill="1" applyBorder="1" applyAlignment="1">
      <alignment horizontal="left" vertical="center" indent="1"/>
    </xf>
    <xf numFmtId="0" fontId="2" fillId="0" borderId="2" xfId="0" applyFont="1" applyFill="1" applyBorder="1" applyAlignment="1">
      <alignment horizontal="left" indent="1"/>
    </xf>
    <xf numFmtId="49" fontId="0" fillId="0" borderId="0" xfId="0" applyNumberFormat="1" applyFont="1" applyFill="1" applyAlignment="1">
      <alignment horizontal="left" wrapText="1" indent="1"/>
    </xf>
    <xf numFmtId="0" fontId="0" fillId="0" borderId="0" xfId="0" applyFont="1" applyFill="1" applyAlignment="1">
      <alignment horizontal="left" wrapText="1" indent="2"/>
    </xf>
    <xf numFmtId="0" fontId="0" fillId="0" borderId="0" xfId="0" applyFont="1" applyFill="1" applyAlignment="1">
      <alignment horizontal="left" indent="1"/>
    </xf>
    <xf numFmtId="0" fontId="2" fillId="0" borderId="0" xfId="0" applyFont="1" applyFill="1" applyAlignment="1">
      <alignment horizontal="left" indent="1"/>
    </xf>
    <xf numFmtId="0" fontId="2" fillId="0" borderId="0" xfId="0" applyFont="1" applyAlignment="1">
      <alignment horizontal="left" indent="1"/>
    </xf>
    <xf numFmtId="0" fontId="0" fillId="0" borderId="0" xfId="0" applyFont="1" applyAlignment="1">
      <alignment horizontal="left" wrapText="1" indent="1"/>
    </xf>
    <xf numFmtId="0" fontId="19" fillId="0" borderId="0" xfId="2" applyFont="1" applyAlignment="1">
      <alignment horizontal="left" wrapText="1" indent="1"/>
    </xf>
    <xf numFmtId="0" fontId="0" fillId="0" borderId="0" xfId="0" applyFont="1" applyAlignment="1">
      <alignment horizontal="left" indent="2"/>
    </xf>
    <xf numFmtId="0" fontId="16" fillId="0" borderId="0" xfId="0" applyFont="1" applyAlignment="1">
      <alignment horizontal="left" indent="2"/>
    </xf>
    <xf numFmtId="0" fontId="19" fillId="0" borderId="0" xfId="2" applyFont="1" applyAlignment="1">
      <alignment horizontal="left" indent="1"/>
    </xf>
    <xf numFmtId="0" fontId="9" fillId="0" borderId="0" xfId="2" applyBorder="1" applyAlignment="1">
      <alignment horizontal="center"/>
    </xf>
    <xf numFmtId="0" fontId="12" fillId="3" borderId="21" xfId="0" applyFont="1" applyFill="1" applyBorder="1" applyAlignment="1">
      <alignment horizontal="left" indent="1"/>
    </xf>
    <xf numFmtId="0" fontId="12" fillId="3" borderId="39" xfId="0" applyFont="1" applyFill="1" applyBorder="1" applyAlignment="1">
      <alignment horizontal="left" indent="1"/>
    </xf>
    <xf numFmtId="0" fontId="13" fillId="3" borderId="0" xfId="0" applyFont="1" applyFill="1" applyBorder="1" applyAlignment="1">
      <alignment horizontal="left" wrapText="1"/>
    </xf>
    <xf numFmtId="0" fontId="12" fillId="3" borderId="23" xfId="0" applyFont="1" applyFill="1" applyBorder="1" applyAlignment="1">
      <alignment horizontal="center"/>
    </xf>
    <xf numFmtId="0" fontId="12" fillId="3" borderId="38" xfId="0" applyFont="1" applyFill="1" applyBorder="1" applyAlignment="1">
      <alignment horizontal="center"/>
    </xf>
    <xf numFmtId="0" fontId="12" fillId="3" borderId="8" xfId="0" applyFont="1" applyFill="1" applyBorder="1" applyAlignment="1">
      <alignment horizontal="center"/>
    </xf>
    <xf numFmtId="0" fontId="12" fillId="3" borderId="24" xfId="0" applyFont="1" applyFill="1" applyBorder="1" applyAlignment="1">
      <alignment horizontal="center"/>
    </xf>
    <xf numFmtId="0" fontId="10" fillId="2" borderId="34" xfId="0" applyFont="1" applyFill="1" applyBorder="1" applyAlignment="1">
      <alignment horizontal="center" vertical="center"/>
    </xf>
    <xf numFmtId="0" fontId="10" fillId="2" borderId="35" xfId="0" applyFont="1" applyFill="1" applyBorder="1" applyAlignment="1">
      <alignment horizontal="center" vertical="center"/>
    </xf>
    <xf numFmtId="0" fontId="8" fillId="0" borderId="11" xfId="0" applyFont="1" applyFill="1" applyBorder="1" applyAlignment="1">
      <alignment horizontal="center" vertical="top"/>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4" xfId="0" applyFont="1" applyFill="1" applyBorder="1" applyAlignment="1">
      <alignment horizontal="center" vertical="center"/>
    </xf>
    <xf numFmtId="0" fontId="8" fillId="0" borderId="0" xfId="0" applyFont="1" applyFill="1" applyBorder="1" applyAlignment="1">
      <alignment horizontal="center" vertical="top"/>
    </xf>
    <xf numFmtId="0" fontId="4" fillId="2" borderId="25" xfId="0" applyFont="1" applyFill="1" applyBorder="1" applyAlignment="1">
      <alignment horizontal="center"/>
    </xf>
    <xf numFmtId="0" fontId="4" fillId="2" borderId="27" xfId="0" applyFont="1" applyFill="1" applyBorder="1" applyAlignment="1">
      <alignment horizont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y/Projects/NIH/Infographics/Violent%20Crimes%202002-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All Communities"/>
      <sheetName val="All Communities Rates"/>
      <sheetName val="UCR"/>
      <sheetName val="Population"/>
      <sheetName val="More Data"/>
    </sheetNames>
    <sheetDataSet>
      <sheetData sheetId="0"/>
      <sheetData sheetId="1"/>
      <sheetData sheetId="2">
        <row r="1">
          <cell r="U1">
            <v>100000</v>
          </cell>
        </row>
        <row r="3">
          <cell r="U3">
            <v>38619</v>
          </cell>
          <cell r="V3">
            <v>32602</v>
          </cell>
        </row>
        <row r="4">
          <cell r="U4">
            <v>38596</v>
          </cell>
          <cell r="V4">
            <v>31198</v>
          </cell>
        </row>
        <row r="5">
          <cell r="U5">
            <v>61556</v>
          </cell>
          <cell r="V5">
            <v>49767</v>
          </cell>
        </row>
        <row r="6">
          <cell r="U6">
            <v>14146</v>
          </cell>
          <cell r="V6">
            <v>11717</v>
          </cell>
        </row>
        <row r="7">
          <cell r="U7">
            <v>27086</v>
          </cell>
          <cell r="V7">
            <v>25983</v>
          </cell>
        </row>
        <row r="8">
          <cell r="U8">
            <v>55928</v>
          </cell>
          <cell r="V8">
            <v>48743</v>
          </cell>
        </row>
        <row r="9">
          <cell r="U9">
            <v>61412</v>
          </cell>
          <cell r="V9">
            <v>55628</v>
          </cell>
        </row>
        <row r="10">
          <cell r="U10">
            <v>40222</v>
          </cell>
          <cell r="V10">
            <v>30654</v>
          </cell>
        </row>
        <row r="11">
          <cell r="U11">
            <v>45282</v>
          </cell>
          <cell r="V11">
            <v>35505</v>
          </cell>
        </row>
        <row r="12">
          <cell r="U12">
            <v>117527</v>
          </cell>
          <cell r="V12">
            <v>98514</v>
          </cell>
        </row>
        <row r="13">
          <cell r="U13">
            <v>20881</v>
          </cell>
          <cell r="V13">
            <v>20567</v>
          </cell>
        </row>
        <row r="14">
          <cell r="U14">
            <v>65836</v>
          </cell>
          <cell r="V14">
            <v>56323</v>
          </cell>
        </row>
        <row r="15">
          <cell r="U15">
            <v>41768</v>
          </cell>
          <cell r="V15">
            <v>35912</v>
          </cell>
        </row>
        <row r="16">
          <cell r="U16">
            <v>23019</v>
          </cell>
          <cell r="V16">
            <v>18001</v>
          </cell>
        </row>
        <row r="17">
          <cell r="U17">
            <v>8921</v>
          </cell>
          <cell r="V17">
            <v>7325</v>
          </cell>
        </row>
        <row r="18">
          <cell r="U18">
            <v>52723</v>
          </cell>
          <cell r="V18">
            <v>44619</v>
          </cell>
        </row>
        <row r="19">
          <cell r="U19">
            <v>16990</v>
          </cell>
          <cell r="V19">
            <v>15109</v>
          </cell>
        </row>
        <row r="20">
          <cell r="U20">
            <v>78144</v>
          </cell>
          <cell r="V20">
            <v>78743</v>
          </cell>
        </row>
        <row r="21">
          <cell r="U21">
            <v>26908</v>
          </cell>
          <cell r="V21">
            <v>25010</v>
          </cell>
        </row>
        <row r="22">
          <cell r="U22">
            <v>82715</v>
          </cell>
          <cell r="V22">
            <v>73595</v>
          </cell>
        </row>
        <row r="23">
          <cell r="U23">
            <v>57655</v>
          </cell>
          <cell r="V23">
            <v>51542</v>
          </cell>
        </row>
        <row r="24">
          <cell r="U24">
            <v>63484</v>
          </cell>
          <cell r="V24">
            <v>54991</v>
          </cell>
        </row>
        <row r="25">
          <cell r="U25">
            <v>63551</v>
          </cell>
          <cell r="V25">
            <v>56362</v>
          </cell>
        </row>
        <row r="26">
          <cell r="U26">
            <v>44031</v>
          </cell>
          <cell r="V26">
            <v>35769</v>
          </cell>
        </row>
        <row r="27">
          <cell r="U27">
            <v>91071</v>
          </cell>
          <cell r="V27">
            <v>79288</v>
          </cell>
        </row>
      </sheetData>
      <sheetData sheetId="3"/>
      <sheetData sheetId="4">
        <row r="2">
          <cell r="G2">
            <v>2896016</v>
          </cell>
          <cell r="H2">
            <v>2695598</v>
          </cell>
        </row>
        <row r="3">
          <cell r="G3">
            <v>180003</v>
          </cell>
          <cell r="H3">
            <v>151267</v>
          </cell>
        </row>
        <row r="4">
          <cell r="G4">
            <v>202844</v>
          </cell>
          <cell r="H4">
            <v>170530</v>
          </cell>
        </row>
        <row r="5">
          <cell r="G5">
            <v>269031</v>
          </cell>
          <cell r="H5">
            <v>229317</v>
          </cell>
        </row>
        <row r="6">
          <cell r="G6">
            <v>78634</v>
          </cell>
          <cell r="H6">
            <v>67053</v>
          </cell>
        </row>
        <row r="7">
          <cell r="G7">
            <v>187767</v>
          </cell>
          <cell r="H7">
            <v>177348</v>
          </cell>
        </row>
        <row r="8">
          <cell r="G8">
            <v>184690</v>
          </cell>
          <cell r="H8">
            <v>162895</v>
          </cell>
        </row>
        <row r="9">
          <cell r="G9">
            <v>135102</v>
          </cell>
          <cell r="H9">
            <v>115057</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ilpovertyreport.org/sites/default/files/uploads/Chicago%20Community%20Area%20Indicators,%202000-2012_140321.pdf" TargetMode="External"/><Relationship Id="rId1" Type="http://schemas.openxmlformats.org/officeDocument/2006/relationships/hyperlink" Target="http://robparal.blogspot.com/2012/05/hard-to-find-census-data-on-chicago.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is.chicagopolice.org/clearmap_crime_sums/crime_typ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X40"/>
  <sheetViews>
    <sheetView tabSelected="1" workbookViewId="0">
      <selection activeCell="X6" sqref="X6"/>
    </sheetView>
  </sheetViews>
  <sheetFormatPr defaultRowHeight="15" x14ac:dyDescent="0.25"/>
  <cols>
    <col min="1" max="1" width="7.28515625" style="6" customWidth="1"/>
    <col min="2" max="2" width="5.7109375" customWidth="1"/>
    <col min="3" max="3" width="20.42578125" customWidth="1"/>
    <col min="6" max="6" width="10" style="81" customWidth="1"/>
    <col min="7" max="7" width="6.7109375" style="73" customWidth="1"/>
    <col min="8" max="8" width="10" style="73" customWidth="1"/>
    <col min="9" max="9" width="6.7109375" style="73" customWidth="1"/>
    <col min="10" max="10" width="10" style="73" customWidth="1"/>
    <col min="11" max="11" width="6.7109375" style="73" customWidth="1"/>
    <col min="12" max="12" width="10.7109375" style="73" customWidth="1"/>
    <col min="13" max="13" width="6.7109375" style="73" customWidth="1"/>
    <col min="14" max="14" width="10.7109375" style="73" customWidth="1"/>
    <col min="15" max="15" width="6.7109375" style="73" customWidth="1"/>
    <col min="16" max="16" width="10.7109375" style="73" customWidth="1"/>
    <col min="17" max="17" width="6.7109375" style="73" customWidth="1"/>
    <col min="18" max="18" width="10" style="73" customWidth="1"/>
    <col min="19" max="19" width="6.7109375" style="73" customWidth="1"/>
    <col min="20" max="21" width="10.42578125" style="73" customWidth="1"/>
  </cols>
  <sheetData>
    <row r="1" spans="1:24" ht="21.75" thickBot="1" x14ac:dyDescent="0.3">
      <c r="A1" s="168" t="s">
        <v>164</v>
      </c>
      <c r="B1" s="169"/>
      <c r="C1" s="169"/>
      <c r="D1" s="169"/>
      <c r="E1" s="169"/>
      <c r="F1" s="169"/>
      <c r="G1" s="169"/>
      <c r="H1" s="169"/>
      <c r="I1" s="169"/>
      <c r="J1" s="169"/>
      <c r="K1" s="169"/>
      <c r="L1" s="169"/>
      <c r="M1" s="169"/>
      <c r="N1" s="169"/>
      <c r="O1" s="169"/>
      <c r="P1" s="169"/>
      <c r="Q1" s="169"/>
      <c r="R1" s="169"/>
      <c r="S1" s="169"/>
      <c r="T1" s="130"/>
      <c r="U1" s="131"/>
    </row>
    <row r="2" spans="1:24" x14ac:dyDescent="0.25">
      <c r="A2" s="132"/>
      <c r="B2" s="38"/>
      <c r="C2" s="39"/>
      <c r="D2" s="38"/>
      <c r="E2" s="38"/>
      <c r="F2" s="164" t="s">
        <v>40</v>
      </c>
      <c r="G2" s="166"/>
      <c r="H2" s="166"/>
      <c r="I2" s="166"/>
      <c r="J2" s="166"/>
      <c r="K2" s="167"/>
      <c r="L2" s="166" t="s">
        <v>160</v>
      </c>
      <c r="M2" s="166"/>
      <c r="N2" s="166"/>
      <c r="O2" s="166"/>
      <c r="P2" s="166"/>
      <c r="Q2" s="166"/>
      <c r="R2" s="166"/>
      <c r="S2" s="166"/>
      <c r="T2" s="164" t="s">
        <v>143</v>
      </c>
      <c r="U2" s="165"/>
    </row>
    <row r="3" spans="1:24" ht="54" x14ac:dyDescent="0.25">
      <c r="A3" s="133" t="s">
        <v>0</v>
      </c>
      <c r="B3" s="44" t="s">
        <v>151</v>
      </c>
      <c r="C3" s="43" t="s">
        <v>152</v>
      </c>
      <c r="D3" s="40" t="s">
        <v>41</v>
      </c>
      <c r="E3" s="40" t="s">
        <v>127</v>
      </c>
      <c r="F3" s="74" t="s">
        <v>42</v>
      </c>
      <c r="G3" s="82" t="s">
        <v>43</v>
      </c>
      <c r="H3" s="90" t="s">
        <v>128</v>
      </c>
      <c r="I3" s="82" t="s">
        <v>43</v>
      </c>
      <c r="J3" s="90" t="s">
        <v>129</v>
      </c>
      <c r="K3" s="86" t="s">
        <v>43</v>
      </c>
      <c r="L3" s="90" t="s">
        <v>130</v>
      </c>
      <c r="M3" s="82" t="s">
        <v>43</v>
      </c>
      <c r="N3" s="90" t="s">
        <v>131</v>
      </c>
      <c r="O3" s="82" t="s">
        <v>43</v>
      </c>
      <c r="P3" s="90" t="s">
        <v>132</v>
      </c>
      <c r="Q3" s="82" t="s">
        <v>43</v>
      </c>
      <c r="R3" s="90" t="s">
        <v>133</v>
      </c>
      <c r="S3" s="163" t="s">
        <v>43</v>
      </c>
      <c r="T3" s="161">
        <v>2000</v>
      </c>
      <c r="U3" s="162">
        <v>2010</v>
      </c>
    </row>
    <row r="4" spans="1:24" ht="15.95" customHeight="1" x14ac:dyDescent="0.25">
      <c r="A4" s="134">
        <v>1</v>
      </c>
      <c r="B4" s="41">
        <v>69</v>
      </c>
      <c r="C4" s="42" t="s">
        <v>3</v>
      </c>
      <c r="D4" s="34">
        <v>29151</v>
      </c>
      <c r="E4" s="35">
        <v>0.50780000000000003</v>
      </c>
      <c r="F4" s="75">
        <v>3365</v>
      </c>
      <c r="G4" s="83">
        <v>0.16521824520056955</v>
      </c>
      <c r="H4" s="79">
        <v>11690</v>
      </c>
      <c r="I4" s="83">
        <v>0.5739676928364511</v>
      </c>
      <c r="J4" s="79">
        <v>5312</v>
      </c>
      <c r="K4" s="87">
        <v>0.26081406196297935</v>
      </c>
      <c r="L4" s="79">
        <v>180</v>
      </c>
      <c r="M4" s="83">
        <v>5.5211336727808112E-3</v>
      </c>
      <c r="N4" s="79">
        <v>31590</v>
      </c>
      <c r="O4" s="83">
        <v>0.96895895957303235</v>
      </c>
      <c r="P4" s="79">
        <v>388</v>
      </c>
      <c r="Q4" s="83">
        <v>1.1901110361327526E-2</v>
      </c>
      <c r="R4" s="91">
        <v>444</v>
      </c>
      <c r="S4" s="83">
        <v>1.3618796392859334E-2</v>
      </c>
      <c r="T4" s="116">
        <v>38619</v>
      </c>
      <c r="U4" s="135">
        <v>32602</v>
      </c>
    </row>
    <row r="5" spans="1:24" ht="15.95" customHeight="1" x14ac:dyDescent="0.25">
      <c r="A5" s="61">
        <v>1</v>
      </c>
      <c r="B5" s="30">
        <v>46</v>
      </c>
      <c r="C5" s="31" t="s">
        <v>4</v>
      </c>
      <c r="D5" s="32">
        <v>30492</v>
      </c>
      <c r="E5" s="33">
        <v>0.52400000000000002</v>
      </c>
      <c r="F5" s="76">
        <v>4885</v>
      </c>
      <c r="G5" s="84">
        <v>0.26609652467589062</v>
      </c>
      <c r="H5" s="77">
        <v>9420</v>
      </c>
      <c r="I5" s="84">
        <v>0.51312779169844214</v>
      </c>
      <c r="J5" s="77">
        <v>4053</v>
      </c>
      <c r="K5" s="88">
        <v>0.2207756836256673</v>
      </c>
      <c r="L5" s="77">
        <v>599</v>
      </c>
      <c r="M5" s="84">
        <v>1.9199948714661196E-2</v>
      </c>
      <c r="N5" s="77">
        <v>23296</v>
      </c>
      <c r="O5" s="84">
        <v>0.74671453298288348</v>
      </c>
      <c r="P5" s="77">
        <v>6774</v>
      </c>
      <c r="Q5" s="84">
        <v>0.217129303160459</v>
      </c>
      <c r="R5" s="92">
        <v>529</v>
      </c>
      <c r="S5" s="84">
        <v>1.6956215141996283E-2</v>
      </c>
      <c r="T5" s="116">
        <v>38596</v>
      </c>
      <c r="U5" s="135">
        <v>31198</v>
      </c>
    </row>
    <row r="6" spans="1:24" ht="15.95" customHeight="1" x14ac:dyDescent="0.25">
      <c r="A6" s="61">
        <v>1</v>
      </c>
      <c r="B6" s="30">
        <v>43</v>
      </c>
      <c r="C6" s="31" t="s">
        <v>5</v>
      </c>
      <c r="D6" s="32">
        <v>30239</v>
      </c>
      <c r="E6" s="33">
        <v>0.54249999999999998</v>
      </c>
      <c r="F6" s="76">
        <v>3966</v>
      </c>
      <c r="G6" s="84">
        <v>0.14013143947424211</v>
      </c>
      <c r="H6" s="77">
        <v>15583</v>
      </c>
      <c r="I6" s="84">
        <v>0.55059713094480955</v>
      </c>
      <c r="J6" s="77">
        <v>8753</v>
      </c>
      <c r="K6" s="88">
        <v>0.30927142958094833</v>
      </c>
      <c r="L6" s="77">
        <v>640</v>
      </c>
      <c r="M6" s="84">
        <v>1.285992726103643E-2</v>
      </c>
      <c r="N6" s="77">
        <v>47289</v>
      </c>
      <c r="O6" s="84">
        <v>0.95020796913617456</v>
      </c>
      <c r="P6" s="77">
        <v>854</v>
      </c>
      <c r="Q6" s="84">
        <v>1.7159965438945487E-2</v>
      </c>
      <c r="R6" s="92">
        <v>984</v>
      </c>
      <c r="S6" s="84">
        <v>1.977213816384351E-2</v>
      </c>
      <c r="T6" s="116">
        <v>61556</v>
      </c>
      <c r="U6" s="135">
        <v>49767</v>
      </c>
    </row>
    <row r="7" spans="1:24" ht="15.95" customHeight="1" x14ac:dyDescent="0.25">
      <c r="A7" s="61">
        <v>1</v>
      </c>
      <c r="B7" s="30">
        <v>40</v>
      </c>
      <c r="C7" s="31" t="s">
        <v>6</v>
      </c>
      <c r="D7" s="32">
        <v>22690</v>
      </c>
      <c r="E7" s="33">
        <v>0.43759999999999999</v>
      </c>
      <c r="F7" s="76">
        <v>1583</v>
      </c>
      <c r="G7" s="84">
        <v>0.25397080057757099</v>
      </c>
      <c r="H7" s="77">
        <v>3326</v>
      </c>
      <c r="I7" s="84">
        <v>0.53361142307075249</v>
      </c>
      <c r="J7" s="77">
        <v>1324</v>
      </c>
      <c r="K7" s="88">
        <v>0.21241777635167655</v>
      </c>
      <c r="L7" s="77">
        <v>87</v>
      </c>
      <c r="M7" s="84">
        <v>7.4251088162498929E-3</v>
      </c>
      <c r="N7" s="77">
        <v>11370</v>
      </c>
      <c r="O7" s="84">
        <v>0.9703849108133481</v>
      </c>
      <c r="P7" s="77">
        <v>104</v>
      </c>
      <c r="Q7" s="84">
        <v>8.8759921481607919E-3</v>
      </c>
      <c r="R7" s="92">
        <v>156</v>
      </c>
      <c r="S7" s="84">
        <v>1.3313988222241188E-2</v>
      </c>
      <c r="T7" s="116">
        <v>14146</v>
      </c>
      <c r="U7" s="135">
        <v>11717</v>
      </c>
      <c r="X7" s="4"/>
    </row>
    <row r="8" spans="1:24" ht="15.95" customHeight="1" x14ac:dyDescent="0.25">
      <c r="A8" s="61">
        <v>1</v>
      </c>
      <c r="B8" s="30">
        <v>42</v>
      </c>
      <c r="C8" s="31" t="s">
        <v>7</v>
      </c>
      <c r="D8" s="32">
        <v>26789</v>
      </c>
      <c r="E8" s="33">
        <v>0.50680000000000003</v>
      </c>
      <c r="F8" s="76">
        <v>2545</v>
      </c>
      <c r="G8" s="84">
        <v>0.16522755307407647</v>
      </c>
      <c r="H8" s="77">
        <v>7911</v>
      </c>
      <c r="I8" s="84">
        <v>0.51360124651042005</v>
      </c>
      <c r="J8" s="77">
        <v>4947</v>
      </c>
      <c r="K8" s="88">
        <v>0.32117120041550345</v>
      </c>
      <c r="L8" s="77">
        <v>1707</v>
      </c>
      <c r="M8" s="84">
        <v>6.569680175499365E-2</v>
      </c>
      <c r="N8" s="77">
        <v>22654</v>
      </c>
      <c r="O8" s="84">
        <v>0.87187776623176694</v>
      </c>
      <c r="P8" s="77">
        <v>543</v>
      </c>
      <c r="Q8" s="84">
        <v>2.0898279644382865E-2</v>
      </c>
      <c r="R8" s="92">
        <v>1079</v>
      </c>
      <c r="S8" s="84">
        <v>4.1527152368856561E-2</v>
      </c>
      <c r="T8" s="116">
        <v>27086</v>
      </c>
      <c r="U8" s="135">
        <v>25983</v>
      </c>
    </row>
    <row r="9" spans="1:24" ht="15.95" customHeight="1" x14ac:dyDescent="0.25">
      <c r="A9" s="63">
        <v>2</v>
      </c>
      <c r="B9" s="30">
        <v>71</v>
      </c>
      <c r="C9" s="31" t="s">
        <v>8</v>
      </c>
      <c r="D9" s="32">
        <v>30811.753628253337</v>
      </c>
      <c r="E9" s="33">
        <v>0.47960087657947498</v>
      </c>
      <c r="F9" s="76">
        <v>5695</v>
      </c>
      <c r="G9" s="84">
        <v>0.18480059707304411</v>
      </c>
      <c r="H9" s="77">
        <v>19137</v>
      </c>
      <c r="I9" s="84">
        <v>0.62098841548495964</v>
      </c>
      <c r="J9" s="77">
        <v>5985</v>
      </c>
      <c r="K9" s="88">
        <v>0.1942109874419963</v>
      </c>
      <c r="L9" s="77">
        <v>134</v>
      </c>
      <c r="M9" s="84">
        <v>2.7491126931046511E-3</v>
      </c>
      <c r="N9" s="77">
        <v>47661</v>
      </c>
      <c r="O9" s="84">
        <v>0.97780194079149829</v>
      </c>
      <c r="P9" s="77">
        <v>459</v>
      </c>
      <c r="Q9" s="84">
        <v>9.4167367622017516E-3</v>
      </c>
      <c r="R9" s="92">
        <v>489</v>
      </c>
      <c r="S9" s="84">
        <v>1.0032209753195331E-2</v>
      </c>
      <c r="T9" s="116">
        <v>55928</v>
      </c>
      <c r="U9" s="135">
        <v>48743</v>
      </c>
    </row>
    <row r="10" spans="1:24" ht="15.95" customHeight="1" x14ac:dyDescent="0.25">
      <c r="A10" s="63">
        <v>2</v>
      </c>
      <c r="B10" s="30">
        <v>66</v>
      </c>
      <c r="C10" s="31" t="s">
        <v>9</v>
      </c>
      <c r="D10" s="32">
        <v>34408.77776985868</v>
      </c>
      <c r="E10" s="33">
        <v>0.55792066144779662</v>
      </c>
      <c r="F10" s="76">
        <v>9449</v>
      </c>
      <c r="G10" s="84">
        <v>0.31183789313884031</v>
      </c>
      <c r="H10" s="77">
        <v>16629</v>
      </c>
      <c r="I10" s="84">
        <v>0.5487937691825352</v>
      </c>
      <c r="J10" s="77">
        <v>4223</v>
      </c>
      <c r="K10" s="88">
        <v>0.13936833767862447</v>
      </c>
      <c r="L10" s="77">
        <v>2419</v>
      </c>
      <c r="M10" s="84">
        <v>4.3485295175091677E-2</v>
      </c>
      <c r="N10" s="77">
        <v>27403</v>
      </c>
      <c r="O10" s="84">
        <v>0.49261163442870498</v>
      </c>
      <c r="P10" s="77">
        <v>25141</v>
      </c>
      <c r="Q10" s="84">
        <v>0.45194865894873087</v>
      </c>
      <c r="R10" s="92">
        <v>665</v>
      </c>
      <c r="S10" s="84">
        <v>1.1954411447472496E-2</v>
      </c>
      <c r="T10" s="116">
        <v>61412</v>
      </c>
      <c r="U10" s="135">
        <v>55628</v>
      </c>
    </row>
    <row r="11" spans="1:24" ht="15.95" customHeight="1" x14ac:dyDescent="0.25">
      <c r="A11" s="63">
        <v>2</v>
      </c>
      <c r="B11" s="30">
        <v>68</v>
      </c>
      <c r="C11" s="31" t="s">
        <v>10</v>
      </c>
      <c r="D11" s="32">
        <v>18904.720309384044</v>
      </c>
      <c r="E11" s="33">
        <v>0.43959300602588164</v>
      </c>
      <c r="F11" s="76">
        <v>4652</v>
      </c>
      <c r="G11" s="84">
        <v>0.28487446417636253</v>
      </c>
      <c r="H11" s="77">
        <v>9589</v>
      </c>
      <c r="I11" s="84">
        <v>0.58720146968769138</v>
      </c>
      <c r="J11" s="77">
        <v>2089</v>
      </c>
      <c r="K11" s="88">
        <v>0.12792406613594612</v>
      </c>
      <c r="L11" s="77">
        <v>105</v>
      </c>
      <c r="M11" s="84">
        <v>3.4253278528087686E-3</v>
      </c>
      <c r="N11" s="77">
        <v>29847</v>
      </c>
      <c r="O11" s="84">
        <v>0.97367390878841265</v>
      </c>
      <c r="P11" s="77">
        <v>325</v>
      </c>
      <c r="Q11" s="84">
        <v>1.0602205258693808E-2</v>
      </c>
      <c r="R11" s="92">
        <v>377</v>
      </c>
      <c r="S11" s="84">
        <v>1.2298558100084818E-2</v>
      </c>
      <c r="T11" s="116">
        <v>40222</v>
      </c>
      <c r="U11" s="135">
        <v>30654</v>
      </c>
    </row>
    <row r="12" spans="1:24" ht="15.95" customHeight="1" x14ac:dyDescent="0.25">
      <c r="A12" s="63">
        <v>2</v>
      </c>
      <c r="B12" s="30">
        <v>67</v>
      </c>
      <c r="C12" s="31" t="s">
        <v>11</v>
      </c>
      <c r="D12" s="32">
        <v>26279.394348342554</v>
      </c>
      <c r="E12" s="33">
        <v>0.37580932052650301</v>
      </c>
      <c r="F12" s="76">
        <v>5416</v>
      </c>
      <c r="G12" s="84">
        <v>0.26267035258741939</v>
      </c>
      <c r="H12" s="77">
        <v>12688</v>
      </c>
      <c r="I12" s="84">
        <v>0.61535476987244775</v>
      </c>
      <c r="J12" s="77">
        <v>2515</v>
      </c>
      <c r="K12" s="88">
        <v>0.12197487754013289</v>
      </c>
      <c r="L12" s="77">
        <v>130</v>
      </c>
      <c r="M12" s="84">
        <v>3.6614561329390226E-3</v>
      </c>
      <c r="N12" s="77">
        <v>34178</v>
      </c>
      <c r="O12" s="84">
        <v>0.96262498239684546</v>
      </c>
      <c r="P12" s="77">
        <v>774</v>
      </c>
      <c r="Q12" s="84">
        <v>2.1799746514575412E-2</v>
      </c>
      <c r="R12" s="92">
        <v>423</v>
      </c>
      <c r="S12" s="84">
        <v>1.1913814955640051E-2</v>
      </c>
      <c r="T12" s="116">
        <v>45282</v>
      </c>
      <c r="U12" s="135">
        <v>35505</v>
      </c>
    </row>
    <row r="13" spans="1:24" ht="15.95" customHeight="1" x14ac:dyDescent="0.25">
      <c r="A13" s="63">
        <v>3</v>
      </c>
      <c r="B13" s="30">
        <v>25</v>
      </c>
      <c r="C13" s="31" t="s">
        <v>12</v>
      </c>
      <c r="D13" s="32">
        <v>31719.324871220899</v>
      </c>
      <c r="E13" s="33">
        <v>0.55677233429394812</v>
      </c>
      <c r="F13" s="76">
        <v>14973</v>
      </c>
      <c r="G13" s="84">
        <v>0.24430557368489753</v>
      </c>
      <c r="H13" s="77">
        <v>35406</v>
      </c>
      <c r="I13" s="84">
        <v>0.5776987338467563</v>
      </c>
      <c r="J13" s="77">
        <v>10909</v>
      </c>
      <c r="K13" s="88">
        <v>0.17799569246834618</v>
      </c>
      <c r="L13" s="77">
        <v>4364</v>
      </c>
      <c r="M13" s="84">
        <v>4.4298272326775891E-2</v>
      </c>
      <c r="N13" s="77">
        <v>83837</v>
      </c>
      <c r="O13" s="84">
        <v>0.85101609923462651</v>
      </c>
      <c r="P13" s="77">
        <v>8722</v>
      </c>
      <c r="Q13" s="84">
        <v>8.8535639604523209E-2</v>
      </c>
      <c r="R13" s="92">
        <v>1591</v>
      </c>
      <c r="S13" s="84">
        <v>1.6149988834074345E-2</v>
      </c>
      <c r="T13" s="116">
        <v>117527</v>
      </c>
      <c r="U13" s="135">
        <v>98514</v>
      </c>
    </row>
    <row r="14" spans="1:24" ht="15.95" customHeight="1" x14ac:dyDescent="0.25">
      <c r="A14" s="63">
        <v>3</v>
      </c>
      <c r="B14" s="30">
        <v>27</v>
      </c>
      <c r="C14" s="31" t="s">
        <v>13</v>
      </c>
      <c r="D14" s="32">
        <v>25090.109030150008</v>
      </c>
      <c r="E14" s="33">
        <v>0.58840579710144925</v>
      </c>
      <c r="F14" s="76">
        <v>2454</v>
      </c>
      <c r="G14" s="84">
        <v>0.21289147219571442</v>
      </c>
      <c r="H14" s="77">
        <v>6888</v>
      </c>
      <c r="I14" s="84">
        <v>0.59755356987941355</v>
      </c>
      <c r="J14" s="77">
        <v>2185</v>
      </c>
      <c r="K14" s="88">
        <v>0.18955495792487204</v>
      </c>
      <c r="L14" s="77">
        <v>698</v>
      </c>
      <c r="M14" s="84">
        <v>3.3937861622988279E-2</v>
      </c>
      <c r="N14" s="77">
        <v>18696</v>
      </c>
      <c r="O14" s="84">
        <v>0.90902902708221911</v>
      </c>
      <c r="P14" s="77">
        <v>850</v>
      </c>
      <c r="Q14" s="84">
        <v>4.1328341517965675E-2</v>
      </c>
      <c r="R14" s="92">
        <v>323</v>
      </c>
      <c r="S14" s="84">
        <v>1.5704769776826957E-2</v>
      </c>
      <c r="T14" s="116">
        <v>20881</v>
      </c>
      <c r="U14" s="135">
        <v>20567</v>
      </c>
    </row>
    <row r="15" spans="1:24" ht="15.95" customHeight="1" x14ac:dyDescent="0.25">
      <c r="A15" s="63">
        <v>3</v>
      </c>
      <c r="B15" s="30">
        <v>23</v>
      </c>
      <c r="C15" s="31" t="s">
        <v>14</v>
      </c>
      <c r="D15" s="32">
        <v>29743.775458621221</v>
      </c>
      <c r="E15" s="33">
        <v>0.57545207956600364</v>
      </c>
      <c r="F15" s="76">
        <v>11231</v>
      </c>
      <c r="G15" s="84">
        <v>0.35418966224100412</v>
      </c>
      <c r="H15" s="77">
        <v>15679</v>
      </c>
      <c r="I15" s="84">
        <v>0.49446529376517706</v>
      </c>
      <c r="J15" s="77">
        <v>4799</v>
      </c>
      <c r="K15" s="88">
        <v>0.15134504399381879</v>
      </c>
      <c r="L15" s="77">
        <v>2502</v>
      </c>
      <c r="M15" s="84">
        <v>4.4422349661772276E-2</v>
      </c>
      <c r="N15" s="77">
        <v>23030</v>
      </c>
      <c r="O15" s="84">
        <v>0.40889157182678482</v>
      </c>
      <c r="P15" s="77">
        <v>30046</v>
      </c>
      <c r="Q15" s="84">
        <v>0.53345880013493596</v>
      </c>
      <c r="R15" s="92">
        <v>745</v>
      </c>
      <c r="S15" s="84">
        <v>1.3227278376506934E-2</v>
      </c>
      <c r="T15" s="116">
        <v>65836</v>
      </c>
      <c r="U15" s="135">
        <v>56323</v>
      </c>
    </row>
    <row r="16" spans="1:24" ht="15.95" customHeight="1" x14ac:dyDescent="0.25">
      <c r="A16" s="63">
        <v>3</v>
      </c>
      <c r="B16" s="30">
        <v>29</v>
      </c>
      <c r="C16" s="31" t="s">
        <v>15</v>
      </c>
      <c r="D16" s="32">
        <v>23183.40173744304</v>
      </c>
      <c r="E16" s="33">
        <v>0.56875211936249581</v>
      </c>
      <c r="F16" s="76">
        <v>5327</v>
      </c>
      <c r="G16" s="84">
        <v>0.27575318355937467</v>
      </c>
      <c r="H16" s="77">
        <v>11254</v>
      </c>
      <c r="I16" s="84">
        <v>0.58256548296925148</v>
      </c>
      <c r="J16" s="77">
        <v>2737</v>
      </c>
      <c r="K16" s="88">
        <v>0.14168133347137385</v>
      </c>
      <c r="L16" s="77">
        <v>492</v>
      </c>
      <c r="M16" s="84">
        <v>1.3700155936734239E-2</v>
      </c>
      <c r="N16" s="77">
        <v>32835</v>
      </c>
      <c r="O16" s="84">
        <v>0.91431833370461124</v>
      </c>
      <c r="P16" s="77">
        <v>2144</v>
      </c>
      <c r="Q16" s="84">
        <v>5.9701492537313432E-2</v>
      </c>
      <c r="R16" s="92">
        <v>441</v>
      </c>
      <c r="S16" s="84">
        <v>1.2280017821341057E-2</v>
      </c>
      <c r="T16" s="116">
        <v>41768</v>
      </c>
      <c r="U16" s="135">
        <v>35912</v>
      </c>
    </row>
    <row r="17" spans="1:21" ht="15.95" customHeight="1" x14ac:dyDescent="0.25">
      <c r="A17" s="63">
        <v>3</v>
      </c>
      <c r="B17" s="30">
        <v>26</v>
      </c>
      <c r="C17" s="31" t="s">
        <v>16</v>
      </c>
      <c r="D17" s="32">
        <v>24418.311106083154</v>
      </c>
      <c r="E17" s="33">
        <v>0.53171247357293872</v>
      </c>
      <c r="F17" s="76">
        <v>2508</v>
      </c>
      <c r="G17" s="84">
        <v>0.24513732772944971</v>
      </c>
      <c r="H17" s="77">
        <v>6327</v>
      </c>
      <c r="I17" s="84">
        <v>0.61841462222656629</v>
      </c>
      <c r="J17" s="77">
        <v>1396</v>
      </c>
      <c r="K17" s="88">
        <v>0.13644805004398397</v>
      </c>
      <c r="L17" s="77">
        <v>133</v>
      </c>
      <c r="M17" s="84">
        <v>7.3884784178656739E-3</v>
      </c>
      <c r="N17" s="77">
        <v>17315</v>
      </c>
      <c r="O17" s="84">
        <v>0.96189100605521916</v>
      </c>
      <c r="P17" s="77">
        <v>348</v>
      </c>
      <c r="Q17" s="84">
        <v>1.9332259318926726E-2</v>
      </c>
      <c r="R17" s="92">
        <v>205</v>
      </c>
      <c r="S17" s="84">
        <v>1.1388256207988445E-2</v>
      </c>
      <c r="T17" s="116">
        <v>23019</v>
      </c>
      <c r="U17" s="135">
        <v>18001</v>
      </c>
    </row>
    <row r="18" spans="1:21" ht="15.95" customHeight="1" x14ac:dyDescent="0.25">
      <c r="A18" s="63">
        <v>4</v>
      </c>
      <c r="B18" s="30">
        <v>50</v>
      </c>
      <c r="C18" s="31" t="s">
        <v>17</v>
      </c>
      <c r="D18" s="32">
        <v>42800.423389011186</v>
      </c>
      <c r="E18" s="33">
        <v>0.55176122613605805</v>
      </c>
      <c r="F18" s="76">
        <v>648</v>
      </c>
      <c r="G18" s="84">
        <v>0.13106796116504854</v>
      </c>
      <c r="H18" s="77">
        <v>2889</v>
      </c>
      <c r="I18" s="84">
        <v>0.58434466019417475</v>
      </c>
      <c r="J18" s="77">
        <v>1407</v>
      </c>
      <c r="K18" s="88">
        <v>0.28458737864077671</v>
      </c>
      <c r="L18" s="77">
        <v>522</v>
      </c>
      <c r="M18" s="84">
        <v>7.1262798634812288E-2</v>
      </c>
      <c r="N18" s="77">
        <v>6122</v>
      </c>
      <c r="O18" s="84">
        <v>0.83576791808873718</v>
      </c>
      <c r="P18" s="77">
        <v>571</v>
      </c>
      <c r="Q18" s="84">
        <v>7.7952218430034123E-2</v>
      </c>
      <c r="R18" s="92">
        <v>110</v>
      </c>
      <c r="S18" s="84">
        <v>1.5017064846416382E-2</v>
      </c>
      <c r="T18" s="116">
        <v>8921</v>
      </c>
      <c r="U18" s="135">
        <v>7325</v>
      </c>
    </row>
    <row r="19" spans="1:21" ht="15.95" customHeight="1" x14ac:dyDescent="0.25">
      <c r="A19" s="63">
        <v>4</v>
      </c>
      <c r="B19" s="30">
        <v>49</v>
      </c>
      <c r="C19" s="31" t="s">
        <v>18</v>
      </c>
      <c r="D19" s="32">
        <v>37816.542412850824</v>
      </c>
      <c r="E19" s="33">
        <v>0.53787410859677687</v>
      </c>
      <c r="F19" s="76">
        <v>5002</v>
      </c>
      <c r="G19" s="84">
        <v>0.16867307368066092</v>
      </c>
      <c r="H19" s="77">
        <v>17515</v>
      </c>
      <c r="I19" s="84">
        <v>0.59062552689259817</v>
      </c>
      <c r="J19" s="77">
        <v>7138</v>
      </c>
      <c r="K19" s="88">
        <v>0.24070139942674085</v>
      </c>
      <c r="L19" s="77">
        <v>188</v>
      </c>
      <c r="M19" s="84">
        <v>4.213451668571685E-3</v>
      </c>
      <c r="N19" s="77">
        <v>43447</v>
      </c>
      <c r="O19" s="84">
        <v>0.97373316300230839</v>
      </c>
      <c r="P19" s="77">
        <v>458</v>
      </c>
      <c r="Q19" s="84">
        <v>1.0264685447903359E-2</v>
      </c>
      <c r="R19" s="92">
        <v>526</v>
      </c>
      <c r="S19" s="84">
        <v>1.1788699881216521E-2</v>
      </c>
      <c r="T19" s="116">
        <v>52723</v>
      </c>
      <c r="U19" s="135">
        <v>44619</v>
      </c>
    </row>
    <row r="20" spans="1:21" ht="15.95" customHeight="1" x14ac:dyDescent="0.25">
      <c r="A20" s="63">
        <v>4</v>
      </c>
      <c r="B20" s="30">
        <v>51</v>
      </c>
      <c r="C20" s="31" t="s">
        <v>19</v>
      </c>
      <c r="D20" s="32">
        <v>32131.238721843092</v>
      </c>
      <c r="E20" s="33">
        <v>0.52380100214745884</v>
      </c>
      <c r="F20" s="76">
        <v>2175</v>
      </c>
      <c r="G20" s="84">
        <v>0.21004345726702076</v>
      </c>
      <c r="H20" s="77">
        <v>6297</v>
      </c>
      <c r="I20" s="84">
        <v>0.60811202317720903</v>
      </c>
      <c r="J20" s="77">
        <v>1883</v>
      </c>
      <c r="K20" s="88">
        <v>0.18184451955577016</v>
      </c>
      <c r="L20" s="77">
        <v>725</v>
      </c>
      <c r="M20" s="84">
        <v>4.7984644913627639E-2</v>
      </c>
      <c r="N20" s="77">
        <v>9354</v>
      </c>
      <c r="O20" s="84">
        <v>0.61910119796147989</v>
      </c>
      <c r="P20" s="77">
        <v>4809</v>
      </c>
      <c r="Q20" s="84">
        <v>0.31828711364087631</v>
      </c>
      <c r="R20" s="92">
        <v>221</v>
      </c>
      <c r="S20" s="84">
        <v>1.4627043484016149E-2</v>
      </c>
      <c r="T20" s="116">
        <v>16990</v>
      </c>
      <c r="U20" s="135">
        <v>15109</v>
      </c>
    </row>
    <row r="21" spans="1:21" ht="15.95" customHeight="1" x14ac:dyDescent="0.25">
      <c r="A21" s="63">
        <v>5</v>
      </c>
      <c r="B21" s="30">
        <v>19</v>
      </c>
      <c r="C21" s="31" t="s">
        <v>20</v>
      </c>
      <c r="D21" s="32">
        <v>42173.469166925905</v>
      </c>
      <c r="E21" s="33">
        <v>0.57924678868381085</v>
      </c>
      <c r="F21" s="76">
        <v>17206</v>
      </c>
      <c r="G21" s="84">
        <v>0.37337789158456663</v>
      </c>
      <c r="H21" s="77">
        <v>21324</v>
      </c>
      <c r="I21" s="84">
        <v>0.4627403324508485</v>
      </c>
      <c r="J21" s="77">
        <v>7552</v>
      </c>
      <c r="K21" s="88">
        <v>0.16388177596458486</v>
      </c>
      <c r="L21" s="77">
        <v>11959</v>
      </c>
      <c r="M21" s="84">
        <v>0.15187381735519348</v>
      </c>
      <c r="N21" s="77">
        <v>2493</v>
      </c>
      <c r="O21" s="84">
        <v>3.1659957075549576E-2</v>
      </c>
      <c r="P21" s="77">
        <v>62101</v>
      </c>
      <c r="Q21" s="84">
        <v>0.78865422958231213</v>
      </c>
      <c r="R21" s="92">
        <v>2190</v>
      </c>
      <c r="S21" s="84">
        <v>2.7811995986944872E-2</v>
      </c>
      <c r="T21" s="116">
        <v>78144</v>
      </c>
      <c r="U21" s="135">
        <v>78743</v>
      </c>
    </row>
    <row r="22" spans="1:21" ht="15.95" customHeight="1" x14ac:dyDescent="0.25">
      <c r="A22" s="63">
        <v>5</v>
      </c>
      <c r="B22" s="30">
        <v>20</v>
      </c>
      <c r="C22" s="31" t="s">
        <v>21</v>
      </c>
      <c r="D22" s="32">
        <v>41102.747930678095</v>
      </c>
      <c r="E22" s="33">
        <v>0.59843435126336997</v>
      </c>
      <c r="F22" s="76">
        <v>6138</v>
      </c>
      <c r="G22" s="84">
        <v>0.41622024818607173</v>
      </c>
      <c r="H22" s="77">
        <v>6878</v>
      </c>
      <c r="I22" s="84">
        <v>0.46639994575167831</v>
      </c>
      <c r="J22" s="77">
        <v>1731</v>
      </c>
      <c r="K22" s="88">
        <v>0.11737980606224994</v>
      </c>
      <c r="L22" s="77">
        <v>1913</v>
      </c>
      <c r="M22" s="84">
        <v>7.6489404238304678E-2</v>
      </c>
      <c r="N22" s="77">
        <v>757</v>
      </c>
      <c r="O22" s="84">
        <v>3.0267892842862854E-2</v>
      </c>
      <c r="P22" s="77">
        <v>21860</v>
      </c>
      <c r="Q22" s="84">
        <v>0.87405037984806078</v>
      </c>
      <c r="R22" s="92">
        <v>480</v>
      </c>
      <c r="S22" s="84">
        <v>1.9192323070771691E-2</v>
      </c>
      <c r="T22" s="116">
        <v>26908</v>
      </c>
      <c r="U22" s="135">
        <v>25010</v>
      </c>
    </row>
    <row r="23" spans="1:21" ht="15.95" customHeight="1" x14ac:dyDescent="0.25">
      <c r="A23" s="63">
        <v>5</v>
      </c>
      <c r="B23" s="30">
        <v>22</v>
      </c>
      <c r="C23" s="31" t="s">
        <v>22</v>
      </c>
      <c r="D23" s="32">
        <v>52657.527630136668</v>
      </c>
      <c r="E23" s="33">
        <v>0.69718200563155441</v>
      </c>
      <c r="F23" s="76">
        <v>8013</v>
      </c>
      <c r="G23" s="84">
        <v>0.14787952607684643</v>
      </c>
      <c r="H23" s="77">
        <v>20563</v>
      </c>
      <c r="I23" s="84">
        <v>0.37948916694349094</v>
      </c>
      <c r="J23" s="77">
        <v>25610</v>
      </c>
      <c r="K23" s="88">
        <v>0.47263130697966266</v>
      </c>
      <c r="L23" s="77">
        <v>29175</v>
      </c>
      <c r="M23" s="84">
        <v>0.39642638766220534</v>
      </c>
      <c r="N23" s="77">
        <v>3913</v>
      </c>
      <c r="O23" s="84">
        <v>5.3169372919355931E-2</v>
      </c>
      <c r="P23" s="77">
        <v>37340</v>
      </c>
      <c r="Q23" s="84">
        <v>0.50737142468917729</v>
      </c>
      <c r="R23" s="92">
        <v>3167</v>
      </c>
      <c r="S23" s="84">
        <v>4.3032814729261501E-2</v>
      </c>
      <c r="T23" s="116">
        <v>82715</v>
      </c>
      <c r="U23" s="135">
        <v>73595</v>
      </c>
    </row>
    <row r="24" spans="1:21" ht="15.95" customHeight="1" x14ac:dyDescent="0.25">
      <c r="A24" s="63">
        <v>6</v>
      </c>
      <c r="B24" s="30">
        <v>14</v>
      </c>
      <c r="C24" s="31" t="s">
        <v>23</v>
      </c>
      <c r="D24" s="32">
        <v>47738.378809106413</v>
      </c>
      <c r="E24" s="33">
        <v>0.58092004526995544</v>
      </c>
      <c r="F24" s="76">
        <v>11423</v>
      </c>
      <c r="G24" s="84">
        <v>0.32873834465292967</v>
      </c>
      <c r="H24" s="77">
        <v>12678</v>
      </c>
      <c r="I24" s="84">
        <v>0.36485553125359732</v>
      </c>
      <c r="J24" s="77">
        <v>10647</v>
      </c>
      <c r="K24" s="88">
        <v>0.30640612409347301</v>
      </c>
      <c r="L24" s="77">
        <v>15054</v>
      </c>
      <c r="M24" s="84">
        <v>0.29207248457568585</v>
      </c>
      <c r="N24" s="77">
        <v>2076</v>
      </c>
      <c r="O24" s="84">
        <v>4.0277831671258389E-2</v>
      </c>
      <c r="P24" s="77">
        <v>25487</v>
      </c>
      <c r="Q24" s="84">
        <v>0.49448993054208218</v>
      </c>
      <c r="R24" s="92">
        <v>8925</v>
      </c>
      <c r="S24" s="84">
        <v>0.17315975321097357</v>
      </c>
      <c r="T24" s="116">
        <v>57655</v>
      </c>
      <c r="U24" s="135">
        <v>51542</v>
      </c>
    </row>
    <row r="25" spans="1:21" ht="15.95" customHeight="1" x14ac:dyDescent="0.25">
      <c r="A25" s="63">
        <v>6</v>
      </c>
      <c r="B25" s="30">
        <v>1</v>
      </c>
      <c r="C25" s="31" t="s">
        <v>24</v>
      </c>
      <c r="D25" s="32">
        <v>39193.820698101335</v>
      </c>
      <c r="E25" s="33">
        <v>0.63727019669022056</v>
      </c>
      <c r="F25" s="76">
        <v>6832</v>
      </c>
      <c r="G25" s="84">
        <v>0.1816007017357327</v>
      </c>
      <c r="H25" s="77">
        <v>13622</v>
      </c>
      <c r="I25" s="84">
        <v>0.36208500571489327</v>
      </c>
      <c r="J25" s="77">
        <v>17167</v>
      </c>
      <c r="K25" s="88">
        <v>0.456314292549374</v>
      </c>
      <c r="L25" s="77">
        <v>21618</v>
      </c>
      <c r="M25" s="84">
        <v>0.39311887399756323</v>
      </c>
      <c r="N25" s="77">
        <v>14461</v>
      </c>
      <c r="O25" s="84">
        <v>0.26297030423160156</v>
      </c>
      <c r="P25" s="77">
        <v>13433</v>
      </c>
      <c r="Q25" s="84">
        <v>0.24427633612773</v>
      </c>
      <c r="R25" s="92">
        <v>5479</v>
      </c>
      <c r="S25" s="84">
        <v>9.9634485643105231E-2</v>
      </c>
      <c r="T25" s="116">
        <v>63484</v>
      </c>
      <c r="U25" s="135">
        <v>54991</v>
      </c>
    </row>
    <row r="26" spans="1:21" ht="15.95" customHeight="1" x14ac:dyDescent="0.25">
      <c r="A26" s="63">
        <v>6</v>
      </c>
      <c r="B26" s="30">
        <v>3</v>
      </c>
      <c r="C26" s="31" t="s">
        <v>25</v>
      </c>
      <c r="D26" s="32">
        <v>43414.273690156297</v>
      </c>
      <c r="E26" s="33">
        <v>0.66528538585984731</v>
      </c>
      <c r="F26" s="76">
        <v>5194</v>
      </c>
      <c r="G26" s="84">
        <v>0.11830087689329234</v>
      </c>
      <c r="H26" s="77">
        <v>13668</v>
      </c>
      <c r="I26" s="84">
        <v>0.31130850700375812</v>
      </c>
      <c r="J26" s="77">
        <v>25043</v>
      </c>
      <c r="K26" s="88">
        <v>0.5703906161029495</v>
      </c>
      <c r="L26" s="77">
        <v>29098</v>
      </c>
      <c r="M26" s="84">
        <v>0.51626982718853132</v>
      </c>
      <c r="N26" s="77">
        <v>11275</v>
      </c>
      <c r="O26" s="84">
        <v>0.20004613037152691</v>
      </c>
      <c r="P26" s="77">
        <v>8009</v>
      </c>
      <c r="Q26" s="84">
        <v>0.1420992867534864</v>
      </c>
      <c r="R26" s="92">
        <v>7980</v>
      </c>
      <c r="S26" s="84">
        <v>0.14158475568645543</v>
      </c>
      <c r="T26" s="116">
        <v>63551</v>
      </c>
      <c r="U26" s="135">
        <v>56362</v>
      </c>
    </row>
    <row r="27" spans="1:21" ht="15.95" customHeight="1" x14ac:dyDescent="0.25">
      <c r="A27" s="63">
        <v>7</v>
      </c>
      <c r="B27" s="30">
        <v>31</v>
      </c>
      <c r="C27" s="31" t="s">
        <v>26</v>
      </c>
      <c r="D27" s="32">
        <v>36087.626712156125</v>
      </c>
      <c r="E27" s="33">
        <v>0.53868304856978311</v>
      </c>
      <c r="F27" s="76">
        <v>9158</v>
      </c>
      <c r="G27" s="84">
        <v>0.40702222222222223</v>
      </c>
      <c r="H27" s="77">
        <v>8336</v>
      </c>
      <c r="I27" s="84">
        <v>0.37048888888888887</v>
      </c>
      <c r="J27" s="77">
        <v>5006</v>
      </c>
      <c r="K27" s="88">
        <v>0.2224888888888889</v>
      </c>
      <c r="L27" s="77">
        <v>4447</v>
      </c>
      <c r="M27" s="84">
        <v>0.12432553328301042</v>
      </c>
      <c r="N27" s="77">
        <v>1108</v>
      </c>
      <c r="O27" s="84">
        <v>3.0976543934692052E-2</v>
      </c>
      <c r="P27" s="77">
        <v>29486</v>
      </c>
      <c r="Q27" s="84">
        <v>0.82434510330174171</v>
      </c>
      <c r="R27" s="92">
        <v>728</v>
      </c>
      <c r="S27" s="84">
        <v>2.0352819480555787E-2</v>
      </c>
      <c r="T27" s="116">
        <v>44031</v>
      </c>
      <c r="U27" s="135">
        <v>35769</v>
      </c>
    </row>
    <row r="28" spans="1:21" ht="15.95" customHeight="1" thickBot="1" x14ac:dyDescent="0.3">
      <c r="A28" s="136">
        <v>7</v>
      </c>
      <c r="B28" s="137">
        <v>30</v>
      </c>
      <c r="C28" s="138" t="s">
        <v>27</v>
      </c>
      <c r="D28" s="139">
        <v>32645.443959401458</v>
      </c>
      <c r="E28" s="140">
        <v>0.55408380926168033</v>
      </c>
      <c r="F28" s="141">
        <v>21873</v>
      </c>
      <c r="G28" s="142">
        <v>0.54845665855921366</v>
      </c>
      <c r="H28" s="143">
        <v>14443</v>
      </c>
      <c r="I28" s="142">
        <v>0.36215240340011534</v>
      </c>
      <c r="J28" s="143">
        <v>3565</v>
      </c>
      <c r="K28" s="144">
        <v>8.9390938040670997E-2</v>
      </c>
      <c r="L28" s="143">
        <v>3056</v>
      </c>
      <c r="M28" s="142">
        <v>3.8543032993643429E-2</v>
      </c>
      <c r="N28" s="143">
        <v>10374</v>
      </c>
      <c r="O28" s="142">
        <v>0.13083947129452123</v>
      </c>
      <c r="P28" s="143">
        <v>65457</v>
      </c>
      <c r="Q28" s="142">
        <v>0.82555998385632123</v>
      </c>
      <c r="R28" s="145">
        <v>401</v>
      </c>
      <c r="S28" s="142">
        <v>5.0575118555140752E-3</v>
      </c>
      <c r="T28" s="146">
        <v>91071</v>
      </c>
      <c r="U28" s="147">
        <v>79288</v>
      </c>
    </row>
    <row r="29" spans="1:21" ht="15.95" customHeight="1" x14ac:dyDescent="0.25">
      <c r="A29" s="9"/>
      <c r="B29" s="30"/>
      <c r="C29" s="31"/>
      <c r="D29" s="32"/>
      <c r="E29" s="33"/>
      <c r="F29" s="77"/>
      <c r="G29" s="84"/>
      <c r="H29" s="71"/>
      <c r="I29" s="84"/>
      <c r="J29" s="71"/>
      <c r="K29" s="84"/>
      <c r="L29" s="77"/>
      <c r="M29" s="84"/>
      <c r="N29" s="77"/>
      <c r="O29" s="84"/>
      <c r="P29" s="77"/>
      <c r="Q29" s="84"/>
      <c r="R29" s="92"/>
      <c r="S29" s="84"/>
      <c r="T29" s="117"/>
      <c r="U29" s="118"/>
    </row>
    <row r="30" spans="1:21" ht="15.95" customHeight="1" x14ac:dyDescent="0.25">
      <c r="A30" s="21" t="s">
        <v>126</v>
      </c>
      <c r="B30" s="3"/>
      <c r="C30" s="4"/>
      <c r="D30" s="4"/>
      <c r="E30" s="4"/>
      <c r="F30" s="78"/>
      <c r="G30" s="72"/>
      <c r="H30" s="72"/>
      <c r="I30" s="72"/>
      <c r="J30" s="72"/>
      <c r="K30" s="72"/>
      <c r="L30" s="78"/>
      <c r="M30" s="72"/>
      <c r="N30" s="78"/>
      <c r="O30" s="72"/>
      <c r="P30" s="78"/>
      <c r="Q30" s="72"/>
      <c r="R30" s="78"/>
      <c r="S30" s="72"/>
      <c r="T30" s="119"/>
      <c r="U30" s="120"/>
    </row>
    <row r="31" spans="1:21" ht="15.95" customHeight="1" x14ac:dyDescent="0.25">
      <c r="A31" s="25" t="s">
        <v>44</v>
      </c>
      <c r="B31" s="26"/>
      <c r="C31" s="127" t="s">
        <v>28</v>
      </c>
      <c r="D31" s="34">
        <v>47408</v>
      </c>
      <c r="E31" s="35">
        <v>0.61919999999999997</v>
      </c>
      <c r="F31" s="79">
        <v>347044</v>
      </c>
      <c r="G31" s="83">
        <v>0.19474906369563291</v>
      </c>
      <c r="H31" s="79">
        <v>738636</v>
      </c>
      <c r="I31" s="83">
        <v>0.41449692088578827</v>
      </c>
      <c r="J31" s="79">
        <v>696326</v>
      </c>
      <c r="K31" s="83">
        <v>0.39075401541857885</v>
      </c>
      <c r="L31" s="79">
        <v>854717</v>
      </c>
      <c r="M31" s="83">
        <v>0.3170788077450718</v>
      </c>
      <c r="N31" s="79">
        <v>872286</v>
      </c>
      <c r="O31" s="83">
        <v>0.32359647098714273</v>
      </c>
      <c r="P31" s="79">
        <v>778862</v>
      </c>
      <c r="Q31" s="83">
        <v>0.28893848415082662</v>
      </c>
      <c r="R31" s="91">
        <v>189733</v>
      </c>
      <c r="S31" s="87">
        <v>7.0386237116958836E-2</v>
      </c>
      <c r="T31" s="121">
        <v>2896016</v>
      </c>
      <c r="U31" s="122">
        <v>2695598</v>
      </c>
    </row>
    <row r="32" spans="1:21" ht="15.95" customHeight="1" x14ac:dyDescent="0.25">
      <c r="A32" s="28">
        <v>1</v>
      </c>
      <c r="B32" s="4"/>
      <c r="C32" s="128" t="s">
        <v>29</v>
      </c>
      <c r="D32" s="32">
        <v>28883</v>
      </c>
      <c r="E32" s="33">
        <v>0.51790000000000003</v>
      </c>
      <c r="F32" s="77">
        <v>16344</v>
      </c>
      <c r="G32" s="84">
        <v>0.18433845008628177</v>
      </c>
      <c r="H32" s="77">
        <v>47930</v>
      </c>
      <c r="I32" s="84">
        <v>0.54058626484553873</v>
      </c>
      <c r="J32" s="77">
        <v>24389</v>
      </c>
      <c r="K32" s="84">
        <v>0.27507528506817952</v>
      </c>
      <c r="L32" s="77">
        <v>3213</v>
      </c>
      <c r="M32" s="84">
        <v>2.1240587834755763E-2</v>
      </c>
      <c r="N32" s="77">
        <v>136199</v>
      </c>
      <c r="O32" s="84">
        <v>0.90038805555739188</v>
      </c>
      <c r="P32" s="77">
        <v>8663</v>
      </c>
      <c r="Q32" s="84">
        <v>5.7269596144565567E-2</v>
      </c>
      <c r="R32" s="92">
        <v>3192</v>
      </c>
      <c r="S32" s="88">
        <v>2.1101760463286771E-2</v>
      </c>
      <c r="T32" s="123">
        <v>180003</v>
      </c>
      <c r="U32" s="124">
        <v>151267</v>
      </c>
    </row>
    <row r="33" spans="1:21" ht="15.95" customHeight="1" x14ac:dyDescent="0.25">
      <c r="A33" s="28">
        <v>2</v>
      </c>
      <c r="B33" s="4"/>
      <c r="C33" s="128" t="s">
        <v>30</v>
      </c>
      <c r="D33" s="32">
        <v>28632.11505979436</v>
      </c>
      <c r="E33" s="33">
        <v>0.47838743179790238</v>
      </c>
      <c r="F33" s="77">
        <v>25212</v>
      </c>
      <c r="G33" s="84">
        <v>0.25708954082413044</v>
      </c>
      <c r="H33" s="77">
        <v>58043</v>
      </c>
      <c r="I33" s="84">
        <v>0.59187086379719989</v>
      </c>
      <c r="J33" s="77">
        <v>14812</v>
      </c>
      <c r="K33" s="84">
        <v>0.15103959537866968</v>
      </c>
      <c r="L33" s="77">
        <v>2788</v>
      </c>
      <c r="M33" s="84">
        <v>1.6349029496276316E-2</v>
      </c>
      <c r="N33" s="77">
        <v>139089</v>
      </c>
      <c r="O33" s="84">
        <v>0.81562774878320532</v>
      </c>
      <c r="P33" s="77">
        <v>26699</v>
      </c>
      <c r="Q33" s="84">
        <v>0.15656482730311383</v>
      </c>
      <c r="R33" s="92">
        <v>1954</v>
      </c>
      <c r="S33" s="88">
        <v>1.1458394417404563E-2</v>
      </c>
      <c r="T33" s="123">
        <v>202844</v>
      </c>
      <c r="U33" s="124">
        <v>170530</v>
      </c>
    </row>
    <row r="34" spans="1:21" ht="15.95" customHeight="1" x14ac:dyDescent="0.25">
      <c r="A34" s="28">
        <v>3</v>
      </c>
      <c r="B34" s="4"/>
      <c r="C34" s="128" t="s">
        <v>31</v>
      </c>
      <c r="D34" s="32">
        <v>28791.267872381504</v>
      </c>
      <c r="E34" s="33">
        <v>0.56354900283025078</v>
      </c>
      <c r="F34" s="77">
        <v>36493</v>
      </c>
      <c r="G34" s="84">
        <v>0.27218753962393621</v>
      </c>
      <c r="H34" s="77">
        <v>75554</v>
      </c>
      <c r="I34" s="84">
        <v>0.56352882384969383</v>
      </c>
      <c r="J34" s="77">
        <v>22026</v>
      </c>
      <c r="K34" s="84">
        <v>0.16428363652636996</v>
      </c>
      <c r="L34" s="77">
        <v>8189</v>
      </c>
      <c r="M34" s="84">
        <v>3.5710392164558229E-2</v>
      </c>
      <c r="N34" s="77">
        <v>175713</v>
      </c>
      <c r="O34" s="84">
        <v>0.76624497965698135</v>
      </c>
      <c r="P34" s="77">
        <v>42110</v>
      </c>
      <c r="Q34" s="84">
        <v>0.18363226450721054</v>
      </c>
      <c r="R34" s="92">
        <v>3305</v>
      </c>
      <c r="S34" s="88">
        <v>1.4412363671249841E-2</v>
      </c>
      <c r="T34" s="123">
        <v>269031</v>
      </c>
      <c r="U34" s="124">
        <v>229317</v>
      </c>
    </row>
    <row r="35" spans="1:21" ht="15.95" customHeight="1" x14ac:dyDescent="0.25">
      <c r="A35" s="28">
        <v>4</v>
      </c>
      <c r="B35" s="4"/>
      <c r="C35" s="128" t="s">
        <v>32</v>
      </c>
      <c r="D35" s="32">
        <v>37342.258255539629</v>
      </c>
      <c r="E35" s="33">
        <v>0.53755496921723833</v>
      </c>
      <c r="F35" s="77">
        <v>7825</v>
      </c>
      <c r="G35" s="84">
        <v>0.1740668238643947</v>
      </c>
      <c r="H35" s="77">
        <v>26701</v>
      </c>
      <c r="I35" s="84">
        <v>0.5939627174444988</v>
      </c>
      <c r="J35" s="77">
        <v>10428</v>
      </c>
      <c r="K35" s="84">
        <v>0.23197045869110647</v>
      </c>
      <c r="L35" s="77">
        <v>1435</v>
      </c>
      <c r="M35" s="84">
        <v>2.1400981313289488E-2</v>
      </c>
      <c r="N35" s="77">
        <v>58923</v>
      </c>
      <c r="O35" s="84">
        <v>0.87875262851773972</v>
      </c>
      <c r="P35" s="77">
        <v>5838</v>
      </c>
      <c r="Q35" s="84">
        <v>8.7065455684309428E-2</v>
      </c>
      <c r="R35" s="92">
        <v>857</v>
      </c>
      <c r="S35" s="88">
        <v>1.2780934484661386E-2</v>
      </c>
      <c r="T35" s="123">
        <v>78634</v>
      </c>
      <c r="U35" s="124">
        <v>67053</v>
      </c>
    </row>
    <row r="36" spans="1:21" ht="15.95" customHeight="1" x14ac:dyDescent="0.25">
      <c r="A36" s="28">
        <v>5</v>
      </c>
      <c r="B36" s="4"/>
      <c r="C36" s="128" t="s">
        <v>33</v>
      </c>
      <c r="D36" s="32">
        <v>46656.231570121097</v>
      </c>
      <c r="E36" s="33">
        <v>0.63672407384462892</v>
      </c>
      <c r="F36" s="77">
        <v>31357</v>
      </c>
      <c r="G36" s="84">
        <v>0.27263400426031387</v>
      </c>
      <c r="H36" s="77">
        <v>48765</v>
      </c>
      <c r="I36" s="84">
        <v>0.42398817545537537</v>
      </c>
      <c r="J36" s="77">
        <v>34893</v>
      </c>
      <c r="K36" s="84">
        <v>0.30337782028431076</v>
      </c>
      <c r="L36" s="77">
        <v>43047</v>
      </c>
      <c r="M36" s="84">
        <v>0.24272616550510859</v>
      </c>
      <c r="N36" s="77">
        <v>7163</v>
      </c>
      <c r="O36" s="84">
        <v>4.0389516656517133E-2</v>
      </c>
      <c r="P36" s="77">
        <v>121301</v>
      </c>
      <c r="Q36" s="84">
        <v>0.68397162640683851</v>
      </c>
      <c r="R36" s="92">
        <v>5837</v>
      </c>
      <c r="S36" s="88">
        <v>3.2912691431535739E-2</v>
      </c>
      <c r="T36" s="123">
        <v>187767</v>
      </c>
      <c r="U36" s="124">
        <v>177348</v>
      </c>
    </row>
    <row r="37" spans="1:21" ht="15.95" customHeight="1" x14ac:dyDescent="0.25">
      <c r="A37" s="28">
        <v>6</v>
      </c>
      <c r="B37" s="4"/>
      <c r="C37" s="128" t="s">
        <v>34</v>
      </c>
      <c r="D37" s="32">
        <v>43068.922192085127</v>
      </c>
      <c r="E37" s="33">
        <v>0.63006553293999956</v>
      </c>
      <c r="F37" s="77">
        <v>23449</v>
      </c>
      <c r="G37" s="84">
        <v>0.20167019282040696</v>
      </c>
      <c r="H37" s="77">
        <v>39968</v>
      </c>
      <c r="I37" s="84">
        <v>0.34373978705471558</v>
      </c>
      <c r="J37" s="77">
        <v>52857</v>
      </c>
      <c r="K37" s="84">
        <v>0.45459002012487743</v>
      </c>
      <c r="L37" s="77">
        <v>65770</v>
      </c>
      <c r="M37" s="84">
        <v>0.4037570213941496</v>
      </c>
      <c r="N37" s="77">
        <v>27812</v>
      </c>
      <c r="O37" s="84">
        <v>0.17073575002302097</v>
      </c>
      <c r="P37" s="77">
        <v>46929</v>
      </c>
      <c r="Q37" s="84">
        <v>0.28809355719942292</v>
      </c>
      <c r="R37" s="92">
        <v>22384</v>
      </c>
      <c r="S37" s="88">
        <v>0.13741367138340649</v>
      </c>
      <c r="T37" s="123">
        <v>184690</v>
      </c>
      <c r="U37" s="124">
        <v>162895</v>
      </c>
    </row>
    <row r="38" spans="1:21" ht="15.95" customHeight="1" x14ac:dyDescent="0.25">
      <c r="A38" s="29">
        <v>7</v>
      </c>
      <c r="B38" s="11"/>
      <c r="C38" s="129" t="s">
        <v>35</v>
      </c>
      <c r="D38" s="36">
        <v>34060.967692257233</v>
      </c>
      <c r="E38" s="37">
        <v>0.54765340066530399</v>
      </c>
      <c r="F38" s="80">
        <v>31031</v>
      </c>
      <c r="G38" s="85">
        <v>0.49744313172280019</v>
      </c>
      <c r="H38" s="80">
        <v>22779</v>
      </c>
      <c r="I38" s="85">
        <v>0.36515926323720366</v>
      </c>
      <c r="J38" s="80">
        <v>8571</v>
      </c>
      <c r="K38" s="85">
        <v>0.13739760503999615</v>
      </c>
      <c r="L38" s="80">
        <v>7503</v>
      </c>
      <c r="M38" s="85">
        <v>6.5211156209530927E-2</v>
      </c>
      <c r="N38" s="80">
        <v>11482</v>
      </c>
      <c r="O38" s="85">
        <v>9.9794015140321754E-2</v>
      </c>
      <c r="P38" s="80">
        <v>94943</v>
      </c>
      <c r="Q38" s="85">
        <v>0.82518230094648737</v>
      </c>
      <c r="R38" s="93">
        <v>1129</v>
      </c>
      <c r="S38" s="89">
        <v>9.8125277036599252E-3</v>
      </c>
      <c r="T38" s="125">
        <v>135102</v>
      </c>
      <c r="U38" s="126">
        <v>115057</v>
      </c>
    </row>
    <row r="39" spans="1:21" x14ac:dyDescent="0.25">
      <c r="A39" s="3"/>
      <c r="B39" s="4"/>
      <c r="C39" s="4"/>
      <c r="D39" s="4"/>
      <c r="E39" s="4"/>
      <c r="F39" s="78"/>
      <c r="G39" s="72"/>
      <c r="H39" s="72"/>
      <c r="I39" s="72"/>
      <c r="J39" s="72"/>
      <c r="K39" s="72"/>
      <c r="L39" s="72"/>
      <c r="M39" s="72"/>
      <c r="N39" s="72"/>
      <c r="O39" s="72"/>
      <c r="P39" s="72"/>
      <c r="Q39" s="72"/>
      <c r="R39" s="72"/>
      <c r="S39" s="72"/>
      <c r="T39" s="72"/>
      <c r="U39" s="72"/>
    </row>
    <row r="40" spans="1:21" x14ac:dyDescent="0.25">
      <c r="A40" s="160"/>
      <c r="B40" s="4"/>
      <c r="C40" s="4"/>
      <c r="D40" s="4"/>
      <c r="E40" s="4"/>
      <c r="F40" s="78"/>
      <c r="G40" s="72"/>
      <c r="H40" s="72"/>
      <c r="I40" s="72"/>
      <c r="J40" s="72"/>
      <c r="K40" s="72"/>
      <c r="L40" s="72"/>
      <c r="M40" s="72"/>
      <c r="N40" s="72"/>
      <c r="O40" s="72"/>
      <c r="P40" s="72"/>
      <c r="Q40" s="72"/>
      <c r="R40" s="72"/>
      <c r="S40" s="72"/>
      <c r="T40" s="72"/>
      <c r="U40" s="72"/>
    </row>
  </sheetData>
  <autoFilter ref="A3:U28">
    <sortState ref="A4:U28">
      <sortCondition ref="A3:A28"/>
    </sortState>
  </autoFilter>
  <mergeCells count="4">
    <mergeCell ref="T2:U2"/>
    <mergeCell ref="F2:K2"/>
    <mergeCell ref="L2:S2"/>
    <mergeCell ref="A1:S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U41"/>
  <sheetViews>
    <sheetView zoomScaleNormal="100" workbookViewId="0">
      <selection activeCell="G41" sqref="G41"/>
    </sheetView>
  </sheetViews>
  <sheetFormatPr defaultRowHeight="15" x14ac:dyDescent="0.25"/>
  <cols>
    <col min="1" max="1" width="7.28515625" customWidth="1"/>
    <col min="2" max="2" width="5.7109375" customWidth="1"/>
    <col min="3" max="3" width="22.7109375" customWidth="1"/>
    <col min="4" max="16" width="10.28515625" customWidth="1"/>
  </cols>
  <sheetData>
    <row r="1" spans="1:21" ht="19.5" thickBot="1" x14ac:dyDescent="0.3">
      <c r="A1" s="170"/>
      <c r="B1" s="170"/>
      <c r="C1" s="170"/>
      <c r="D1" s="170"/>
      <c r="E1" s="170"/>
      <c r="F1" s="170"/>
      <c r="G1" s="170"/>
      <c r="H1" s="170"/>
      <c r="I1" s="170"/>
      <c r="J1" s="170"/>
      <c r="K1" s="170"/>
      <c r="L1" s="170"/>
      <c r="M1" s="170"/>
      <c r="N1" s="170"/>
      <c r="O1" s="170"/>
      <c r="P1" s="170"/>
    </row>
    <row r="2" spans="1:21" ht="20.25" customHeight="1" x14ac:dyDescent="0.25">
      <c r="A2" s="171" t="s">
        <v>45</v>
      </c>
      <c r="B2" s="172"/>
      <c r="C2" s="172"/>
      <c r="D2" s="172"/>
      <c r="E2" s="172"/>
      <c r="F2" s="172"/>
      <c r="G2" s="172"/>
      <c r="H2" s="172"/>
      <c r="I2" s="172"/>
      <c r="J2" s="172"/>
      <c r="K2" s="172"/>
      <c r="L2" s="172"/>
      <c r="M2" s="172"/>
      <c r="N2" s="172"/>
      <c r="O2" s="172"/>
      <c r="P2" s="173"/>
      <c r="Q2" s="1"/>
    </row>
    <row r="3" spans="1:21" s="2" customFormat="1" ht="17.25" customHeight="1" x14ac:dyDescent="0.25">
      <c r="A3" s="12" t="s">
        <v>0</v>
      </c>
      <c r="B3" s="8" t="s">
        <v>1</v>
      </c>
      <c r="C3" s="20" t="s">
        <v>2</v>
      </c>
      <c r="D3" s="8">
        <v>2002</v>
      </c>
      <c r="E3" s="8">
        <v>2003</v>
      </c>
      <c r="F3" s="8">
        <v>2004</v>
      </c>
      <c r="G3" s="8">
        <v>2005</v>
      </c>
      <c r="H3" s="8">
        <v>2006</v>
      </c>
      <c r="I3" s="8">
        <v>2007</v>
      </c>
      <c r="J3" s="8">
        <v>2008</v>
      </c>
      <c r="K3" s="8">
        <v>2009</v>
      </c>
      <c r="L3" s="8">
        <v>2010</v>
      </c>
      <c r="M3" s="8">
        <v>2011</v>
      </c>
      <c r="N3" s="8">
        <v>2012</v>
      </c>
      <c r="O3" s="8">
        <v>2013</v>
      </c>
      <c r="P3" s="58">
        <v>2014</v>
      </c>
    </row>
    <row r="4" spans="1:21" ht="15.95" customHeight="1" x14ac:dyDescent="0.25">
      <c r="A4" s="13">
        <v>1</v>
      </c>
      <c r="B4" s="3">
        <v>69</v>
      </c>
      <c r="C4" s="4" t="s">
        <v>3</v>
      </c>
      <c r="D4" s="49">
        <v>1059</v>
      </c>
      <c r="E4" s="49">
        <v>1261</v>
      </c>
      <c r="F4" s="49">
        <v>1235</v>
      </c>
      <c r="G4" s="49">
        <v>1167</v>
      </c>
      <c r="H4" s="49">
        <v>1192</v>
      </c>
      <c r="I4" s="49">
        <v>1290</v>
      </c>
      <c r="J4" s="49">
        <v>1341</v>
      </c>
      <c r="K4" s="49">
        <v>1313</v>
      </c>
      <c r="L4" s="49">
        <v>1089</v>
      </c>
      <c r="M4" s="49">
        <v>1049</v>
      </c>
      <c r="N4" s="49">
        <v>1019</v>
      </c>
      <c r="O4" s="49">
        <v>846</v>
      </c>
      <c r="P4" s="51">
        <v>718</v>
      </c>
    </row>
    <row r="5" spans="1:21" ht="15.95" customHeight="1" x14ac:dyDescent="0.25">
      <c r="A5" s="13">
        <v>1</v>
      </c>
      <c r="B5" s="3">
        <v>46</v>
      </c>
      <c r="C5" s="4" t="s">
        <v>4</v>
      </c>
      <c r="D5" s="49">
        <v>689</v>
      </c>
      <c r="E5" s="49">
        <v>831</v>
      </c>
      <c r="F5" s="49">
        <v>788</v>
      </c>
      <c r="G5" s="49">
        <v>748</v>
      </c>
      <c r="H5" s="49">
        <v>815</v>
      </c>
      <c r="I5" s="49">
        <v>962</v>
      </c>
      <c r="J5" s="49">
        <v>882</v>
      </c>
      <c r="K5" s="49">
        <v>816</v>
      </c>
      <c r="L5" s="49">
        <v>760</v>
      </c>
      <c r="M5" s="49">
        <v>706</v>
      </c>
      <c r="N5" s="49">
        <v>713</v>
      </c>
      <c r="O5" s="49">
        <v>563</v>
      </c>
      <c r="P5" s="51">
        <v>524</v>
      </c>
    </row>
    <row r="6" spans="1:21" ht="15.95" customHeight="1" x14ac:dyDescent="0.25">
      <c r="A6" s="13">
        <v>1</v>
      </c>
      <c r="B6" s="3">
        <v>43</v>
      </c>
      <c r="C6" s="4" t="s">
        <v>5</v>
      </c>
      <c r="D6" s="49">
        <v>1155</v>
      </c>
      <c r="E6" s="49">
        <v>1462</v>
      </c>
      <c r="F6" s="49">
        <v>1421</v>
      </c>
      <c r="G6" s="49">
        <v>1350</v>
      </c>
      <c r="H6" s="49">
        <v>1369</v>
      </c>
      <c r="I6" s="49">
        <v>1618</v>
      </c>
      <c r="J6" s="49">
        <v>1515</v>
      </c>
      <c r="K6" s="49">
        <v>1382</v>
      </c>
      <c r="L6" s="49">
        <v>1241</v>
      </c>
      <c r="M6" s="49">
        <v>1231</v>
      </c>
      <c r="N6" s="49">
        <v>1249</v>
      </c>
      <c r="O6" s="49">
        <v>1037</v>
      </c>
      <c r="P6" s="51">
        <v>926</v>
      </c>
    </row>
    <row r="7" spans="1:21" ht="15.95" customHeight="1" x14ac:dyDescent="0.25">
      <c r="A7" s="13">
        <v>1</v>
      </c>
      <c r="B7" s="3">
        <v>40</v>
      </c>
      <c r="C7" s="4" t="s">
        <v>6</v>
      </c>
      <c r="D7" s="49">
        <v>519</v>
      </c>
      <c r="E7" s="49">
        <v>622</v>
      </c>
      <c r="F7" s="49">
        <v>592</v>
      </c>
      <c r="G7" s="49">
        <v>646</v>
      </c>
      <c r="H7" s="49">
        <v>550</v>
      </c>
      <c r="I7" s="49">
        <v>534</v>
      </c>
      <c r="J7" s="49">
        <v>451</v>
      </c>
      <c r="K7" s="49">
        <v>473</v>
      </c>
      <c r="L7" s="49">
        <v>436</v>
      </c>
      <c r="M7" s="49">
        <v>417</v>
      </c>
      <c r="N7" s="49">
        <v>384</v>
      </c>
      <c r="O7" s="49">
        <v>406</v>
      </c>
      <c r="P7" s="51">
        <v>345</v>
      </c>
    </row>
    <row r="8" spans="1:21" ht="15.95" customHeight="1" x14ac:dyDescent="0.25">
      <c r="A8" s="13">
        <v>1</v>
      </c>
      <c r="B8" s="3">
        <v>42</v>
      </c>
      <c r="C8" s="4" t="s">
        <v>7</v>
      </c>
      <c r="D8" s="49">
        <v>621</v>
      </c>
      <c r="E8" s="49">
        <v>753</v>
      </c>
      <c r="F8" s="49">
        <v>831</v>
      </c>
      <c r="G8" s="49">
        <v>835</v>
      </c>
      <c r="H8" s="49">
        <v>810</v>
      </c>
      <c r="I8" s="49">
        <v>863</v>
      </c>
      <c r="J8" s="49">
        <v>793</v>
      </c>
      <c r="K8" s="49">
        <v>818</v>
      </c>
      <c r="L8" s="49">
        <v>641</v>
      </c>
      <c r="M8" s="49">
        <v>577</v>
      </c>
      <c r="N8" s="49">
        <v>552</v>
      </c>
      <c r="O8" s="49">
        <v>484</v>
      </c>
      <c r="P8" s="51">
        <v>422</v>
      </c>
    </row>
    <row r="9" spans="1:21" ht="15.95" customHeight="1" x14ac:dyDescent="0.25">
      <c r="A9" s="13">
        <v>2</v>
      </c>
      <c r="B9" s="3">
        <v>71</v>
      </c>
      <c r="C9" s="4" t="s">
        <v>8</v>
      </c>
      <c r="D9" s="49">
        <v>928</v>
      </c>
      <c r="E9" s="49">
        <v>1278</v>
      </c>
      <c r="F9" s="49">
        <v>1329</v>
      </c>
      <c r="G9" s="49">
        <v>1348</v>
      </c>
      <c r="H9" s="49">
        <v>1364</v>
      </c>
      <c r="I9" s="49">
        <v>1420</v>
      </c>
      <c r="J9" s="49">
        <v>1436</v>
      </c>
      <c r="K9" s="49">
        <v>1358</v>
      </c>
      <c r="L9" s="49">
        <v>1070</v>
      </c>
      <c r="M9" s="49">
        <v>992</v>
      </c>
      <c r="N9" s="49">
        <v>938</v>
      </c>
      <c r="O9" s="49">
        <v>934</v>
      </c>
      <c r="P9" s="51">
        <v>846</v>
      </c>
    </row>
    <row r="10" spans="1:21" ht="15.95" customHeight="1" x14ac:dyDescent="0.25">
      <c r="A10" s="13">
        <v>2</v>
      </c>
      <c r="B10" s="3">
        <v>66</v>
      </c>
      <c r="C10" s="4" t="s">
        <v>9</v>
      </c>
      <c r="D10" s="49">
        <v>826</v>
      </c>
      <c r="E10" s="49">
        <v>1042</v>
      </c>
      <c r="F10" s="49">
        <v>1037</v>
      </c>
      <c r="G10" s="49">
        <v>1213</v>
      </c>
      <c r="H10" s="49">
        <v>1189</v>
      </c>
      <c r="I10" s="49">
        <v>1207</v>
      </c>
      <c r="J10" s="49">
        <v>1364</v>
      </c>
      <c r="K10" s="49">
        <v>1198</v>
      </c>
      <c r="L10" s="49">
        <v>1077</v>
      </c>
      <c r="M10" s="49">
        <v>943</v>
      </c>
      <c r="N10" s="49">
        <v>872</v>
      </c>
      <c r="O10" s="49">
        <v>732</v>
      </c>
      <c r="P10" s="51">
        <v>615</v>
      </c>
      <c r="Q10" s="4"/>
    </row>
    <row r="11" spans="1:21" ht="15.95" customHeight="1" x14ac:dyDescent="0.25">
      <c r="A11" s="13">
        <v>2</v>
      </c>
      <c r="B11" s="3">
        <v>68</v>
      </c>
      <c r="C11" s="4" t="s">
        <v>10</v>
      </c>
      <c r="D11" s="49">
        <v>1212</v>
      </c>
      <c r="E11" s="49">
        <v>1387</v>
      </c>
      <c r="F11" s="49">
        <v>1365</v>
      </c>
      <c r="G11" s="49">
        <v>1280</v>
      </c>
      <c r="H11" s="49">
        <v>1279</v>
      </c>
      <c r="I11" s="49">
        <v>1468</v>
      </c>
      <c r="J11" s="49">
        <v>1511</v>
      </c>
      <c r="K11" s="49">
        <v>1260</v>
      </c>
      <c r="L11" s="49">
        <v>1119</v>
      </c>
      <c r="M11" s="49">
        <v>1085</v>
      </c>
      <c r="N11" s="49">
        <v>975</v>
      </c>
      <c r="O11" s="49">
        <v>910</v>
      </c>
      <c r="P11" s="51">
        <v>872</v>
      </c>
      <c r="Q11" s="4"/>
    </row>
    <row r="12" spans="1:21" ht="15.95" customHeight="1" x14ac:dyDescent="0.25">
      <c r="A12" s="13">
        <v>2</v>
      </c>
      <c r="B12" s="3">
        <v>67</v>
      </c>
      <c r="C12" s="4" t="s">
        <v>11</v>
      </c>
      <c r="D12" s="49">
        <v>1273</v>
      </c>
      <c r="E12" s="49">
        <v>1523</v>
      </c>
      <c r="F12" s="49">
        <v>1465</v>
      </c>
      <c r="G12" s="49">
        <v>1431</v>
      </c>
      <c r="H12" s="49">
        <v>1413</v>
      </c>
      <c r="I12" s="49">
        <v>1491</v>
      </c>
      <c r="J12" s="49">
        <v>1415</v>
      </c>
      <c r="K12" s="49">
        <v>1271</v>
      </c>
      <c r="L12" s="49">
        <v>1197</v>
      </c>
      <c r="M12" s="49">
        <v>1127</v>
      </c>
      <c r="N12" s="49">
        <v>1061</v>
      </c>
      <c r="O12" s="49">
        <v>956</v>
      </c>
      <c r="P12" s="51">
        <v>875</v>
      </c>
      <c r="Q12" s="4"/>
    </row>
    <row r="13" spans="1:21" ht="15.95" customHeight="1" x14ac:dyDescent="0.25">
      <c r="A13" s="13">
        <v>3</v>
      </c>
      <c r="B13" s="3">
        <v>25</v>
      </c>
      <c r="C13" s="4" t="s">
        <v>12</v>
      </c>
      <c r="D13" s="49">
        <v>1931</v>
      </c>
      <c r="E13" s="49">
        <v>2544</v>
      </c>
      <c r="F13" s="49">
        <v>2435</v>
      </c>
      <c r="G13" s="49">
        <v>2355</v>
      </c>
      <c r="H13" s="49">
        <v>2320</v>
      </c>
      <c r="I13" s="49">
        <v>2260</v>
      </c>
      <c r="J13" s="49">
        <v>2387</v>
      </c>
      <c r="K13" s="49">
        <v>2524</v>
      </c>
      <c r="L13" s="49">
        <v>2340</v>
      </c>
      <c r="M13" s="49">
        <v>2142</v>
      </c>
      <c r="N13" s="49">
        <v>2091</v>
      </c>
      <c r="O13" s="49">
        <v>1664</v>
      </c>
      <c r="P13" s="51">
        <v>1677</v>
      </c>
      <c r="Q13" s="4"/>
    </row>
    <row r="14" spans="1:21" ht="15.95" customHeight="1" x14ac:dyDescent="0.25">
      <c r="A14" s="13">
        <v>3</v>
      </c>
      <c r="B14" s="3">
        <v>27</v>
      </c>
      <c r="C14" s="4" t="s">
        <v>13</v>
      </c>
      <c r="D14" s="49">
        <v>735</v>
      </c>
      <c r="E14" s="49">
        <v>821</v>
      </c>
      <c r="F14" s="49">
        <v>802</v>
      </c>
      <c r="G14" s="49">
        <v>739</v>
      </c>
      <c r="H14" s="49">
        <v>766</v>
      </c>
      <c r="I14" s="49">
        <v>774</v>
      </c>
      <c r="J14" s="49">
        <v>804</v>
      </c>
      <c r="K14" s="49">
        <v>724</v>
      </c>
      <c r="L14" s="49">
        <v>704</v>
      </c>
      <c r="M14" s="49">
        <v>634</v>
      </c>
      <c r="N14" s="49">
        <v>681</v>
      </c>
      <c r="O14" s="49">
        <v>519</v>
      </c>
      <c r="P14" s="51">
        <v>536</v>
      </c>
      <c r="Q14" s="4"/>
    </row>
    <row r="15" spans="1:21" ht="15.95" customHeight="1" x14ac:dyDescent="0.25">
      <c r="A15" s="13">
        <v>3</v>
      </c>
      <c r="B15" s="3">
        <v>23</v>
      </c>
      <c r="C15" s="4" t="s">
        <v>14</v>
      </c>
      <c r="D15" s="49">
        <v>1270</v>
      </c>
      <c r="E15" s="49">
        <v>1388</v>
      </c>
      <c r="F15" s="49">
        <v>1259</v>
      </c>
      <c r="G15" s="49">
        <v>1304</v>
      </c>
      <c r="H15" s="49">
        <v>1116</v>
      </c>
      <c r="I15" s="49">
        <v>1085</v>
      </c>
      <c r="J15" s="49">
        <v>1307</v>
      </c>
      <c r="K15" s="49">
        <v>1285</v>
      </c>
      <c r="L15" s="49">
        <v>1083</v>
      </c>
      <c r="M15" s="49">
        <v>1009</v>
      </c>
      <c r="N15" s="49">
        <v>983</v>
      </c>
      <c r="O15" s="49">
        <v>861</v>
      </c>
      <c r="P15" s="51">
        <v>827</v>
      </c>
      <c r="Q15" s="4"/>
      <c r="U15" s="4"/>
    </row>
    <row r="16" spans="1:21" ht="15.95" customHeight="1" x14ac:dyDescent="0.25">
      <c r="A16" s="13">
        <v>3</v>
      </c>
      <c r="B16" s="3">
        <v>29</v>
      </c>
      <c r="C16" s="4" t="s">
        <v>15</v>
      </c>
      <c r="D16" s="49">
        <v>1062</v>
      </c>
      <c r="E16" s="49">
        <v>1241</v>
      </c>
      <c r="F16" s="49">
        <v>1114</v>
      </c>
      <c r="G16" s="49">
        <v>1167</v>
      </c>
      <c r="H16" s="49">
        <v>1054</v>
      </c>
      <c r="I16" s="49">
        <v>1028</v>
      </c>
      <c r="J16" s="49">
        <v>1145</v>
      </c>
      <c r="K16" s="49">
        <v>1111</v>
      </c>
      <c r="L16" s="49">
        <v>1053</v>
      </c>
      <c r="M16" s="49">
        <v>1060</v>
      </c>
      <c r="N16" s="49">
        <v>1066</v>
      </c>
      <c r="O16" s="49">
        <v>918</v>
      </c>
      <c r="P16" s="51">
        <v>938</v>
      </c>
      <c r="Q16" s="4"/>
    </row>
    <row r="17" spans="1:17" ht="15.95" customHeight="1" x14ac:dyDescent="0.25">
      <c r="A17" s="19">
        <v>3</v>
      </c>
      <c r="B17" s="9">
        <v>26</v>
      </c>
      <c r="C17" s="10" t="s">
        <v>16</v>
      </c>
      <c r="D17" s="49">
        <v>722</v>
      </c>
      <c r="E17" s="49">
        <v>774</v>
      </c>
      <c r="F17" s="49">
        <v>811</v>
      </c>
      <c r="G17" s="49">
        <v>820</v>
      </c>
      <c r="H17" s="49">
        <v>790</v>
      </c>
      <c r="I17" s="49">
        <v>727</v>
      </c>
      <c r="J17" s="49">
        <v>792</v>
      </c>
      <c r="K17" s="49">
        <v>781</v>
      </c>
      <c r="L17" s="49">
        <v>629</v>
      </c>
      <c r="M17" s="49">
        <v>714</v>
      </c>
      <c r="N17" s="49">
        <v>662</v>
      </c>
      <c r="O17" s="49">
        <v>548</v>
      </c>
      <c r="P17" s="51">
        <v>552</v>
      </c>
      <c r="Q17" s="4"/>
    </row>
    <row r="18" spans="1:17" ht="15.95" customHeight="1" x14ac:dyDescent="0.25">
      <c r="A18" s="13">
        <v>4</v>
      </c>
      <c r="B18" s="3">
        <v>50</v>
      </c>
      <c r="C18" s="4" t="s">
        <v>17</v>
      </c>
      <c r="D18" s="49">
        <v>131</v>
      </c>
      <c r="E18" s="49">
        <v>162</v>
      </c>
      <c r="F18" s="49">
        <v>160</v>
      </c>
      <c r="G18" s="49">
        <v>166</v>
      </c>
      <c r="H18" s="49">
        <v>144</v>
      </c>
      <c r="I18" s="49">
        <v>179</v>
      </c>
      <c r="J18" s="49">
        <v>147</v>
      </c>
      <c r="K18" s="49">
        <v>114</v>
      </c>
      <c r="L18" s="49">
        <v>93</v>
      </c>
      <c r="M18" s="49">
        <v>95</v>
      </c>
      <c r="N18" s="49">
        <v>93</v>
      </c>
      <c r="O18" s="49">
        <v>83</v>
      </c>
      <c r="P18" s="51">
        <v>96</v>
      </c>
      <c r="Q18" s="4"/>
    </row>
    <row r="19" spans="1:17" ht="15.95" customHeight="1" x14ac:dyDescent="0.25">
      <c r="A19" s="13">
        <v>4</v>
      </c>
      <c r="B19" s="3">
        <v>49</v>
      </c>
      <c r="C19" s="4" t="s">
        <v>18</v>
      </c>
      <c r="D19" s="49">
        <v>1030</v>
      </c>
      <c r="E19" s="49">
        <v>1255</v>
      </c>
      <c r="F19" s="49">
        <v>1153</v>
      </c>
      <c r="G19" s="49">
        <v>1142</v>
      </c>
      <c r="H19" s="49">
        <v>1290</v>
      </c>
      <c r="I19" s="49">
        <v>1238</v>
      </c>
      <c r="J19" s="49">
        <v>1284</v>
      </c>
      <c r="K19" s="49">
        <v>1169</v>
      </c>
      <c r="L19" s="49">
        <v>1071</v>
      </c>
      <c r="M19" s="49">
        <v>1017</v>
      </c>
      <c r="N19" s="49">
        <v>959</v>
      </c>
      <c r="O19" s="49">
        <v>862</v>
      </c>
      <c r="P19" s="51">
        <v>724</v>
      </c>
      <c r="Q19" s="4"/>
    </row>
    <row r="20" spans="1:17" ht="15.95" customHeight="1" x14ac:dyDescent="0.25">
      <c r="A20" s="13">
        <v>4</v>
      </c>
      <c r="B20" s="3">
        <v>51</v>
      </c>
      <c r="C20" s="4" t="s">
        <v>19</v>
      </c>
      <c r="D20" s="49">
        <v>231</v>
      </c>
      <c r="E20" s="49">
        <v>243</v>
      </c>
      <c r="F20" s="49">
        <v>202</v>
      </c>
      <c r="G20" s="49">
        <v>203</v>
      </c>
      <c r="H20" s="49">
        <v>203</v>
      </c>
      <c r="I20" s="49">
        <v>227</v>
      </c>
      <c r="J20" s="49">
        <v>228</v>
      </c>
      <c r="K20" s="49">
        <v>238</v>
      </c>
      <c r="L20" s="49">
        <v>243</v>
      </c>
      <c r="M20" s="49">
        <v>235</v>
      </c>
      <c r="N20" s="49">
        <v>222</v>
      </c>
      <c r="O20" s="49">
        <v>199</v>
      </c>
      <c r="P20" s="51">
        <v>194</v>
      </c>
      <c r="Q20" s="4"/>
    </row>
    <row r="21" spans="1:17" ht="15.95" customHeight="1" x14ac:dyDescent="0.25">
      <c r="A21" s="13">
        <v>5</v>
      </c>
      <c r="B21" s="3">
        <v>19</v>
      </c>
      <c r="C21" s="4" t="s">
        <v>20</v>
      </c>
      <c r="D21" s="49">
        <v>477</v>
      </c>
      <c r="E21" s="49">
        <v>663</v>
      </c>
      <c r="F21" s="49">
        <v>609</v>
      </c>
      <c r="G21" s="49">
        <v>597</v>
      </c>
      <c r="H21" s="49">
        <v>537</v>
      </c>
      <c r="I21" s="49">
        <v>556</v>
      </c>
      <c r="J21" s="49">
        <v>609</v>
      </c>
      <c r="K21" s="49">
        <v>658</v>
      </c>
      <c r="L21" s="49">
        <v>593</v>
      </c>
      <c r="M21" s="49">
        <v>584</v>
      </c>
      <c r="N21" s="49">
        <v>517</v>
      </c>
      <c r="O21" s="49">
        <v>382</v>
      </c>
      <c r="P21" s="51">
        <v>400</v>
      </c>
      <c r="Q21" s="4"/>
    </row>
    <row r="22" spans="1:17" ht="15.95" customHeight="1" x14ac:dyDescent="0.25">
      <c r="A22" s="13">
        <v>5</v>
      </c>
      <c r="B22" s="3">
        <v>20</v>
      </c>
      <c r="C22" s="4" t="s">
        <v>21</v>
      </c>
      <c r="D22" s="49">
        <v>212</v>
      </c>
      <c r="E22" s="49">
        <v>275</v>
      </c>
      <c r="F22" s="49">
        <v>197</v>
      </c>
      <c r="G22" s="49">
        <v>202</v>
      </c>
      <c r="H22" s="49">
        <v>185</v>
      </c>
      <c r="I22" s="49">
        <v>190</v>
      </c>
      <c r="J22" s="49">
        <v>212</v>
      </c>
      <c r="K22" s="49">
        <v>237</v>
      </c>
      <c r="L22" s="49">
        <v>214</v>
      </c>
      <c r="M22" s="49">
        <v>190</v>
      </c>
      <c r="N22" s="49">
        <v>147</v>
      </c>
      <c r="O22" s="49">
        <v>149</v>
      </c>
      <c r="P22" s="51">
        <v>139</v>
      </c>
      <c r="Q22" s="4"/>
    </row>
    <row r="23" spans="1:17" ht="15.95" customHeight="1" x14ac:dyDescent="0.25">
      <c r="A23" s="13">
        <v>5</v>
      </c>
      <c r="B23" s="3">
        <v>22</v>
      </c>
      <c r="C23" s="4" t="s">
        <v>22</v>
      </c>
      <c r="D23" s="49">
        <v>760</v>
      </c>
      <c r="E23" s="49">
        <v>891</v>
      </c>
      <c r="F23" s="49">
        <v>741</v>
      </c>
      <c r="G23" s="49">
        <v>686</v>
      </c>
      <c r="H23" s="49">
        <v>681</v>
      </c>
      <c r="I23" s="49">
        <v>612</v>
      </c>
      <c r="J23" s="49">
        <v>604</v>
      </c>
      <c r="K23" s="49">
        <v>640</v>
      </c>
      <c r="L23" s="49">
        <v>611</v>
      </c>
      <c r="M23" s="49">
        <v>495</v>
      </c>
      <c r="N23" s="49">
        <v>449</v>
      </c>
      <c r="O23" s="49">
        <v>408</v>
      </c>
      <c r="P23" s="51">
        <v>347</v>
      </c>
      <c r="Q23" s="4"/>
    </row>
    <row r="24" spans="1:17" ht="15.95" customHeight="1" x14ac:dyDescent="0.25">
      <c r="A24" s="13">
        <v>6</v>
      </c>
      <c r="B24" s="3">
        <v>14</v>
      </c>
      <c r="C24" s="4" t="s">
        <v>23</v>
      </c>
      <c r="D24" s="49">
        <v>237</v>
      </c>
      <c r="E24" s="49">
        <v>335</v>
      </c>
      <c r="F24" s="49">
        <v>279</v>
      </c>
      <c r="G24" s="49">
        <v>255</v>
      </c>
      <c r="H24" s="49">
        <v>270</v>
      </c>
      <c r="I24" s="49">
        <v>284</v>
      </c>
      <c r="J24" s="49">
        <v>261</v>
      </c>
      <c r="K24" s="49">
        <v>243</v>
      </c>
      <c r="L24" s="49">
        <v>266</v>
      </c>
      <c r="M24" s="49">
        <v>241</v>
      </c>
      <c r="N24" s="49">
        <v>234</v>
      </c>
      <c r="O24" s="49">
        <v>226</v>
      </c>
      <c r="P24" s="51">
        <v>207</v>
      </c>
      <c r="Q24" s="4"/>
    </row>
    <row r="25" spans="1:17" ht="15.95" customHeight="1" x14ac:dyDescent="0.25">
      <c r="A25" s="13">
        <v>6</v>
      </c>
      <c r="B25" s="3">
        <v>1</v>
      </c>
      <c r="C25" s="4" t="s">
        <v>24</v>
      </c>
      <c r="D25" s="49">
        <v>506</v>
      </c>
      <c r="E25" s="49">
        <v>656</v>
      </c>
      <c r="F25" s="49">
        <v>644</v>
      </c>
      <c r="G25" s="49">
        <v>567</v>
      </c>
      <c r="H25" s="49">
        <v>501</v>
      </c>
      <c r="I25" s="49">
        <v>484</v>
      </c>
      <c r="J25" s="49">
        <v>528</v>
      </c>
      <c r="K25" s="49">
        <v>547</v>
      </c>
      <c r="L25" s="49">
        <v>471</v>
      </c>
      <c r="M25" s="49">
        <v>470</v>
      </c>
      <c r="N25" s="49">
        <v>415</v>
      </c>
      <c r="O25" s="49">
        <v>317</v>
      </c>
      <c r="P25" s="51">
        <v>293</v>
      </c>
      <c r="Q25" s="4"/>
    </row>
    <row r="26" spans="1:17" ht="15.95" customHeight="1" x14ac:dyDescent="0.25">
      <c r="A26" s="13">
        <v>6</v>
      </c>
      <c r="B26" s="3">
        <v>3</v>
      </c>
      <c r="C26" s="4" t="s">
        <v>25</v>
      </c>
      <c r="D26" s="49">
        <v>442</v>
      </c>
      <c r="E26" s="49">
        <v>464</v>
      </c>
      <c r="F26" s="49">
        <v>441</v>
      </c>
      <c r="G26" s="49">
        <v>449</v>
      </c>
      <c r="H26" s="49">
        <v>366</v>
      </c>
      <c r="I26" s="49">
        <v>366</v>
      </c>
      <c r="J26" s="49">
        <v>389</v>
      </c>
      <c r="K26" s="49">
        <v>342</v>
      </c>
      <c r="L26" s="49">
        <v>341</v>
      </c>
      <c r="M26" s="49">
        <v>354</v>
      </c>
      <c r="N26" s="49">
        <v>282</v>
      </c>
      <c r="O26" s="49">
        <v>254</v>
      </c>
      <c r="P26" s="51">
        <v>222</v>
      </c>
      <c r="Q26" s="4"/>
    </row>
    <row r="27" spans="1:17" ht="15.95" customHeight="1" x14ac:dyDescent="0.25">
      <c r="A27" s="13">
        <v>7</v>
      </c>
      <c r="B27" s="3">
        <v>31</v>
      </c>
      <c r="C27" s="4" t="s">
        <v>26</v>
      </c>
      <c r="D27" s="49">
        <v>353</v>
      </c>
      <c r="E27" s="49">
        <v>439</v>
      </c>
      <c r="F27" s="49">
        <v>380</v>
      </c>
      <c r="G27" s="49">
        <v>387</v>
      </c>
      <c r="H27" s="49">
        <v>341</v>
      </c>
      <c r="I27" s="49">
        <v>326</v>
      </c>
      <c r="J27" s="49">
        <v>323</v>
      </c>
      <c r="K27" s="49">
        <v>305</v>
      </c>
      <c r="L27" s="49">
        <v>244</v>
      </c>
      <c r="M27" s="49">
        <v>238</v>
      </c>
      <c r="N27" s="49">
        <v>248</v>
      </c>
      <c r="O27" s="49">
        <v>209</v>
      </c>
      <c r="P27" s="51">
        <v>181</v>
      </c>
      <c r="Q27" s="4"/>
    </row>
    <row r="28" spans="1:17" ht="15.95" customHeight="1" thickBot="1" x14ac:dyDescent="0.3">
      <c r="A28" s="14">
        <v>7</v>
      </c>
      <c r="B28" s="15">
        <v>30</v>
      </c>
      <c r="C28" s="16" t="s">
        <v>27</v>
      </c>
      <c r="D28" s="52">
        <v>755</v>
      </c>
      <c r="E28" s="52">
        <v>801</v>
      </c>
      <c r="F28" s="52">
        <v>679</v>
      </c>
      <c r="G28" s="52">
        <v>727</v>
      </c>
      <c r="H28" s="52">
        <v>638</v>
      </c>
      <c r="I28" s="52">
        <v>627</v>
      </c>
      <c r="J28" s="52">
        <v>644</v>
      </c>
      <c r="K28" s="52">
        <v>637</v>
      </c>
      <c r="L28" s="52">
        <v>625</v>
      </c>
      <c r="M28" s="52">
        <v>540</v>
      </c>
      <c r="N28" s="52">
        <v>582</v>
      </c>
      <c r="O28" s="52">
        <v>555</v>
      </c>
      <c r="P28" s="53">
        <v>448</v>
      </c>
      <c r="Q28" s="4"/>
    </row>
    <row r="29" spans="1:17" ht="15.95" customHeight="1" x14ac:dyDescent="0.25">
      <c r="A29" s="3"/>
      <c r="B29" s="3"/>
      <c r="C29" s="4"/>
      <c r="D29" s="49"/>
      <c r="E29" s="49"/>
      <c r="F29" s="49"/>
      <c r="G29" s="49"/>
      <c r="H29" s="49"/>
      <c r="I29" s="49"/>
      <c r="J29" s="49"/>
      <c r="K29" s="49"/>
      <c r="L29" s="49"/>
      <c r="M29" s="49"/>
      <c r="N29" s="49"/>
      <c r="O29" s="49"/>
      <c r="P29" s="49"/>
    </row>
    <row r="30" spans="1:17" ht="15.95" customHeight="1" x14ac:dyDescent="0.25">
      <c r="A30" s="22" t="s">
        <v>126</v>
      </c>
      <c r="B30" s="23"/>
      <c r="C30" s="11"/>
      <c r="D30" s="54"/>
      <c r="E30" s="54"/>
      <c r="F30" s="54"/>
      <c r="G30" s="54"/>
      <c r="H30" s="54"/>
      <c r="I30" s="54"/>
      <c r="J30" s="54"/>
      <c r="K30" s="54"/>
      <c r="L30" s="54"/>
      <c r="M30" s="54"/>
      <c r="N30" s="54"/>
      <c r="O30" s="54"/>
      <c r="P30" s="54"/>
    </row>
    <row r="31" spans="1:17" ht="15.95" customHeight="1" x14ac:dyDescent="0.25">
      <c r="A31" s="25" t="s">
        <v>44</v>
      </c>
      <c r="B31" s="26"/>
      <c r="C31" s="27" t="s">
        <v>28</v>
      </c>
      <c r="D31" s="55">
        <v>43550</v>
      </c>
      <c r="E31" s="55">
        <v>38921</v>
      </c>
      <c r="F31" s="55">
        <v>37176</v>
      </c>
      <c r="G31" s="55">
        <v>36421</v>
      </c>
      <c r="H31" s="55">
        <v>35775</v>
      </c>
      <c r="I31" s="55">
        <v>35168</v>
      </c>
      <c r="J31" s="55">
        <v>35967</v>
      </c>
      <c r="K31" s="55">
        <v>34163</v>
      </c>
      <c r="L31" s="55">
        <v>30922</v>
      </c>
      <c r="M31" s="55">
        <v>29566</v>
      </c>
      <c r="N31" s="55">
        <v>28379</v>
      </c>
      <c r="O31" s="55">
        <v>24470</v>
      </c>
      <c r="P31" s="56">
        <v>22482</v>
      </c>
    </row>
    <row r="32" spans="1:17" ht="15.95" customHeight="1" x14ac:dyDescent="0.25">
      <c r="A32" s="28">
        <v>1</v>
      </c>
      <c r="B32" s="4"/>
      <c r="C32" s="4" t="s">
        <v>29</v>
      </c>
      <c r="D32" s="49">
        <v>4043</v>
      </c>
      <c r="E32" s="49">
        <v>4929</v>
      </c>
      <c r="F32" s="49">
        <v>4867</v>
      </c>
      <c r="G32" s="49">
        <v>4746</v>
      </c>
      <c r="H32" s="49">
        <v>4736</v>
      </c>
      <c r="I32" s="49">
        <v>5267</v>
      </c>
      <c r="J32" s="49">
        <v>4982</v>
      </c>
      <c r="K32" s="49">
        <v>4802</v>
      </c>
      <c r="L32" s="49">
        <v>4167</v>
      </c>
      <c r="M32" s="49">
        <v>3980</v>
      </c>
      <c r="N32" s="49">
        <v>3917</v>
      </c>
      <c r="O32" s="49">
        <v>3336</v>
      </c>
      <c r="P32" s="50">
        <v>2935</v>
      </c>
    </row>
    <row r="33" spans="1:16" ht="15.95" customHeight="1" x14ac:dyDescent="0.25">
      <c r="A33" s="28">
        <v>2</v>
      </c>
      <c r="B33" s="4"/>
      <c r="C33" s="4" t="s">
        <v>30</v>
      </c>
      <c r="D33" s="49">
        <v>4239</v>
      </c>
      <c r="E33" s="49">
        <v>5230</v>
      </c>
      <c r="F33" s="49">
        <v>5196</v>
      </c>
      <c r="G33" s="49">
        <v>5272</v>
      </c>
      <c r="H33" s="49">
        <v>5245</v>
      </c>
      <c r="I33" s="49">
        <v>5586</v>
      </c>
      <c r="J33" s="49">
        <v>5726</v>
      </c>
      <c r="K33" s="49">
        <v>5087</v>
      </c>
      <c r="L33" s="49">
        <v>4463</v>
      </c>
      <c r="M33" s="49">
        <v>4147</v>
      </c>
      <c r="N33" s="49">
        <v>3846</v>
      </c>
      <c r="O33" s="49">
        <v>3532</v>
      </c>
      <c r="P33" s="50">
        <v>3208</v>
      </c>
    </row>
    <row r="34" spans="1:16" ht="15.95" customHeight="1" x14ac:dyDescent="0.25">
      <c r="A34" s="28">
        <v>3</v>
      </c>
      <c r="B34" s="4"/>
      <c r="C34" s="4" t="s">
        <v>31</v>
      </c>
      <c r="D34" s="49">
        <v>5720</v>
      </c>
      <c r="E34" s="49">
        <v>6768</v>
      </c>
      <c r="F34" s="49">
        <v>6421</v>
      </c>
      <c r="G34" s="49">
        <v>6385</v>
      </c>
      <c r="H34" s="49">
        <v>6046</v>
      </c>
      <c r="I34" s="49">
        <v>5874</v>
      </c>
      <c r="J34" s="49">
        <v>6435</v>
      </c>
      <c r="K34" s="49">
        <v>6425</v>
      </c>
      <c r="L34" s="49">
        <v>5809</v>
      </c>
      <c r="M34" s="49">
        <v>5559</v>
      </c>
      <c r="N34" s="49">
        <v>5483</v>
      </c>
      <c r="O34" s="49">
        <v>4510</v>
      </c>
      <c r="P34" s="50">
        <v>4530</v>
      </c>
    </row>
    <row r="35" spans="1:16" ht="15.95" customHeight="1" x14ac:dyDescent="0.25">
      <c r="A35" s="28">
        <v>4</v>
      </c>
      <c r="B35" s="4"/>
      <c r="C35" s="4" t="s">
        <v>32</v>
      </c>
      <c r="D35" s="49">
        <v>1392</v>
      </c>
      <c r="E35" s="49">
        <v>1660</v>
      </c>
      <c r="F35" s="49">
        <v>1515</v>
      </c>
      <c r="G35" s="49">
        <v>1511</v>
      </c>
      <c r="H35" s="49">
        <v>1637</v>
      </c>
      <c r="I35" s="49">
        <v>1644</v>
      </c>
      <c r="J35" s="49">
        <v>1659</v>
      </c>
      <c r="K35" s="49">
        <v>1521</v>
      </c>
      <c r="L35" s="49">
        <v>1407</v>
      </c>
      <c r="M35" s="49">
        <v>1347</v>
      </c>
      <c r="N35" s="49">
        <v>1274</v>
      </c>
      <c r="O35" s="49">
        <v>1144</v>
      </c>
      <c r="P35" s="50">
        <v>1014</v>
      </c>
    </row>
    <row r="36" spans="1:16" ht="15.95" customHeight="1" x14ac:dyDescent="0.25">
      <c r="A36" s="28">
        <v>5</v>
      </c>
      <c r="B36" s="4"/>
      <c r="C36" s="4" t="s">
        <v>33</v>
      </c>
      <c r="D36" s="49">
        <v>1449</v>
      </c>
      <c r="E36" s="49">
        <v>1829</v>
      </c>
      <c r="F36" s="49">
        <v>1547</v>
      </c>
      <c r="G36" s="49">
        <v>1485</v>
      </c>
      <c r="H36" s="49">
        <v>1403</v>
      </c>
      <c r="I36" s="49">
        <v>1358</v>
      </c>
      <c r="J36" s="49">
        <v>1425</v>
      </c>
      <c r="K36" s="49">
        <v>1535</v>
      </c>
      <c r="L36" s="49">
        <v>1418</v>
      </c>
      <c r="M36" s="49">
        <v>1269</v>
      </c>
      <c r="N36" s="49">
        <v>1113</v>
      </c>
      <c r="O36" s="49">
        <v>939</v>
      </c>
      <c r="P36" s="50">
        <v>886</v>
      </c>
    </row>
    <row r="37" spans="1:16" ht="15.95" customHeight="1" x14ac:dyDescent="0.25">
      <c r="A37" s="28">
        <v>6</v>
      </c>
      <c r="B37" s="4"/>
      <c r="C37" s="4" t="s">
        <v>34</v>
      </c>
      <c r="D37" s="49">
        <v>1185</v>
      </c>
      <c r="E37" s="49">
        <v>1455</v>
      </c>
      <c r="F37" s="49">
        <v>1364</v>
      </c>
      <c r="G37" s="49">
        <v>1271</v>
      </c>
      <c r="H37" s="49">
        <v>1137</v>
      </c>
      <c r="I37" s="49">
        <v>1134</v>
      </c>
      <c r="J37" s="49">
        <v>1178</v>
      </c>
      <c r="K37" s="49">
        <v>1132</v>
      </c>
      <c r="L37" s="49">
        <v>1078</v>
      </c>
      <c r="M37" s="49">
        <v>1065</v>
      </c>
      <c r="N37" s="49">
        <v>931</v>
      </c>
      <c r="O37" s="49">
        <v>797</v>
      </c>
      <c r="P37" s="50">
        <v>722</v>
      </c>
    </row>
    <row r="38" spans="1:16" ht="15.95" customHeight="1" x14ac:dyDescent="0.25">
      <c r="A38" s="29">
        <v>7</v>
      </c>
      <c r="B38" s="11"/>
      <c r="C38" s="11" t="s">
        <v>35</v>
      </c>
      <c r="D38" s="54">
        <v>1108</v>
      </c>
      <c r="E38" s="54">
        <v>1240</v>
      </c>
      <c r="F38" s="54">
        <v>1059</v>
      </c>
      <c r="G38" s="54">
        <v>1114</v>
      </c>
      <c r="H38" s="54">
        <v>979</v>
      </c>
      <c r="I38" s="54">
        <v>953</v>
      </c>
      <c r="J38" s="54">
        <v>967</v>
      </c>
      <c r="K38" s="54">
        <v>942</v>
      </c>
      <c r="L38" s="54">
        <v>869</v>
      </c>
      <c r="M38" s="54">
        <v>778</v>
      </c>
      <c r="N38" s="54">
        <v>830</v>
      </c>
      <c r="O38" s="54">
        <v>764</v>
      </c>
      <c r="P38" s="57">
        <v>629</v>
      </c>
    </row>
    <row r="40" spans="1:16" x14ac:dyDescent="0.25">
      <c r="A40" s="7" t="s">
        <v>36</v>
      </c>
    </row>
    <row r="41" spans="1:16" x14ac:dyDescent="0.25">
      <c r="A41" t="s">
        <v>37</v>
      </c>
    </row>
  </sheetData>
  <autoFilter ref="A3:P28">
    <sortState ref="A4:P28">
      <sortCondition ref="A3:A28"/>
    </sortState>
  </autoFilter>
  <mergeCells count="2">
    <mergeCell ref="A1:P1"/>
    <mergeCell ref="A2:P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S41"/>
  <sheetViews>
    <sheetView zoomScaleNormal="100" workbookViewId="0">
      <selection activeCell="W9" sqref="W9"/>
    </sheetView>
  </sheetViews>
  <sheetFormatPr defaultRowHeight="15" x14ac:dyDescent="0.25"/>
  <cols>
    <col min="1" max="1" width="7.28515625" customWidth="1"/>
    <col min="2" max="2" width="5.7109375" customWidth="1"/>
    <col min="3" max="3" width="22.7109375" customWidth="1"/>
    <col min="4" max="18" width="10.28515625" customWidth="1"/>
  </cols>
  <sheetData>
    <row r="1" spans="1:18" ht="19.5" thickBot="1" x14ac:dyDescent="0.35">
      <c r="A1" s="174"/>
      <c r="B1" s="174"/>
      <c r="C1" s="174"/>
      <c r="D1" s="174"/>
      <c r="E1" s="174"/>
      <c r="F1" s="174"/>
      <c r="G1" s="174"/>
      <c r="H1" s="174"/>
      <c r="I1" s="174"/>
      <c r="J1" s="174"/>
      <c r="K1" s="174"/>
      <c r="L1" s="174"/>
      <c r="M1" s="174"/>
      <c r="N1" s="174"/>
      <c r="O1" s="174"/>
      <c r="P1" s="174"/>
      <c r="Q1" s="17" t="s">
        <v>38</v>
      </c>
      <c r="R1" s="18">
        <v>100000</v>
      </c>
    </row>
    <row r="2" spans="1:18" ht="20.25" customHeight="1" x14ac:dyDescent="0.25">
      <c r="A2" s="177" t="str">
        <f>"Violent Crimes Rates per "&amp;TEXT(Rate,0)</f>
        <v>Violent Crimes Rates per 100000</v>
      </c>
      <c r="B2" s="178"/>
      <c r="C2" s="178"/>
      <c r="D2" s="178"/>
      <c r="E2" s="178"/>
      <c r="F2" s="178"/>
      <c r="G2" s="178"/>
      <c r="H2" s="178"/>
      <c r="I2" s="178"/>
      <c r="J2" s="178"/>
      <c r="K2" s="178"/>
      <c r="L2" s="178"/>
      <c r="M2" s="178"/>
      <c r="N2" s="178"/>
      <c r="O2" s="178"/>
      <c r="P2" s="179"/>
      <c r="Q2" s="175" t="s">
        <v>144</v>
      </c>
      <c r="R2" s="176"/>
    </row>
    <row r="3" spans="1:18" ht="17.25" customHeight="1" x14ac:dyDescent="0.25">
      <c r="A3" s="59" t="s">
        <v>0</v>
      </c>
      <c r="B3" s="8" t="s">
        <v>1</v>
      </c>
      <c r="C3" s="20" t="s">
        <v>2</v>
      </c>
      <c r="D3" s="8">
        <v>2002</v>
      </c>
      <c r="E3" s="8">
        <v>2003</v>
      </c>
      <c r="F3" s="8">
        <v>2004</v>
      </c>
      <c r="G3" s="8">
        <v>2005</v>
      </c>
      <c r="H3" s="8">
        <v>2006</v>
      </c>
      <c r="I3" s="8">
        <v>2007</v>
      </c>
      <c r="J3" s="8">
        <v>2008</v>
      </c>
      <c r="K3" s="8">
        <v>2009</v>
      </c>
      <c r="L3" s="8">
        <v>2010</v>
      </c>
      <c r="M3" s="8">
        <v>2011</v>
      </c>
      <c r="N3" s="8">
        <v>2012</v>
      </c>
      <c r="O3" s="8">
        <v>2013</v>
      </c>
      <c r="P3" s="60">
        <v>2014</v>
      </c>
      <c r="Q3" s="105">
        <v>2000</v>
      </c>
      <c r="R3" s="106">
        <v>2010</v>
      </c>
    </row>
    <row r="4" spans="1:18" ht="15.95" customHeight="1" x14ac:dyDescent="0.25">
      <c r="A4" s="61">
        <v>1</v>
      </c>
      <c r="B4" s="3">
        <v>69</v>
      </c>
      <c r="C4" s="4" t="s">
        <v>3</v>
      </c>
      <c r="D4" s="49">
        <f>'Violent Crime Counts'!D4/Populations00*Rate</f>
        <v>2742.1735415210128</v>
      </c>
      <c r="E4" s="49">
        <f>'Violent Crime Counts'!E4/Populations00*Rate</f>
        <v>3265.2321396203943</v>
      </c>
      <c r="F4" s="49">
        <f>'Violent Crime Counts'!F4/Populations00*Rate</f>
        <v>3197.907765607602</v>
      </c>
      <c r="G4" s="49">
        <f>'Violent Crime Counts'!G4/Populations00*Rate</f>
        <v>3021.8286335741473</v>
      </c>
      <c r="H4" s="49">
        <f>'Violent Crime Counts'!H4/Populations00*Rate</f>
        <v>3086.5636085864471</v>
      </c>
      <c r="I4" s="49">
        <f>'Violent Crime Counts'!I4/Populations00*Rate</f>
        <v>3340.3247106346616</v>
      </c>
      <c r="J4" s="49">
        <f>'Violent Crime Counts'!J4/Populations00*Rate</f>
        <v>3472.3840596597529</v>
      </c>
      <c r="K4" s="49">
        <f>'Violent Crime Counts'!K4/Populations00*Rate</f>
        <v>3399.8808876459771</v>
      </c>
      <c r="L4" s="49">
        <f>'Violent Crime Counts'!L4/Populations10*Rate</f>
        <v>3340.2858720323907</v>
      </c>
      <c r="M4" s="49">
        <f>'Violent Crime Counts'!M4/Populations10*Rate</f>
        <v>3217.5940126372616</v>
      </c>
      <c r="N4" s="49">
        <f>'Violent Crime Counts'!N4/Populations10*Rate</f>
        <v>3125.5751180909147</v>
      </c>
      <c r="O4" s="49">
        <f>'Violent Crime Counts'!O4/Populations10*Rate</f>
        <v>2594.9328262069812</v>
      </c>
      <c r="P4" s="62">
        <f>'Violent Crime Counts'!P4/Populations10*Rate</f>
        <v>2202.3188761425677</v>
      </c>
      <c r="Q4" s="69">
        <v>38619</v>
      </c>
      <c r="R4" s="62">
        <v>32602</v>
      </c>
    </row>
    <row r="5" spans="1:18" ht="15.95" customHeight="1" x14ac:dyDescent="0.25">
      <c r="A5" s="61">
        <v>1</v>
      </c>
      <c r="B5" s="3">
        <v>46</v>
      </c>
      <c r="C5" s="4" t="s">
        <v>4</v>
      </c>
      <c r="D5" s="49">
        <f>'Violent Crime Counts'!D5/Populations00*Rate</f>
        <v>1785.1590838428851</v>
      </c>
      <c r="E5" s="49">
        <f>'Violent Crime Counts'!E5/Populations00*Rate</f>
        <v>2153.0728572909106</v>
      </c>
      <c r="F5" s="49">
        <f>'Violent Crime Counts'!F5/Populations00*Rate</f>
        <v>2041.6623484298891</v>
      </c>
      <c r="G5" s="49">
        <f>'Violent Crime Counts'!G5/Populations00*Rate</f>
        <v>1938.0246657684734</v>
      </c>
      <c r="H5" s="49">
        <f>'Violent Crime Counts'!H5/Populations00*Rate</f>
        <v>2111.6177842263446</v>
      </c>
      <c r="I5" s="49">
        <f>'Violent Crime Counts'!I5/Populations00*Rate</f>
        <v>2492.4862680070473</v>
      </c>
      <c r="J5" s="49">
        <f>'Violent Crime Counts'!J5/Populations00*Rate</f>
        <v>2285.2109026842159</v>
      </c>
      <c r="K5" s="49">
        <f>'Violent Crime Counts'!K5/Populations00*Rate</f>
        <v>2114.2087262928799</v>
      </c>
      <c r="L5" s="49">
        <f>'Violent Crime Counts'!L5/Populations10*Rate</f>
        <v>2436.0535931790496</v>
      </c>
      <c r="M5" s="49">
        <f>'Violent Crime Counts'!M5/Populations10*Rate</f>
        <v>2262.9655747163283</v>
      </c>
      <c r="N5" s="49">
        <f>'Violent Crime Counts'!N5/Populations10*Rate</f>
        <v>2285.4029104429774</v>
      </c>
      <c r="O5" s="49">
        <f>'Violent Crime Counts'!O5/Populations10*Rate</f>
        <v>1804.6028591576385</v>
      </c>
      <c r="P5" s="62">
        <f>'Violent Crime Counts'!P5/Populations10*Rate</f>
        <v>1679.5948458234504</v>
      </c>
      <c r="Q5" s="69">
        <v>38596</v>
      </c>
      <c r="R5" s="62">
        <v>31198</v>
      </c>
    </row>
    <row r="6" spans="1:18" ht="15.95" customHeight="1" x14ac:dyDescent="0.25">
      <c r="A6" s="61">
        <v>1</v>
      </c>
      <c r="B6" s="3">
        <v>43</v>
      </c>
      <c r="C6" s="4" t="s">
        <v>5</v>
      </c>
      <c r="D6" s="49">
        <f>'Violent Crime Counts'!D6/Populations00*Rate</f>
        <v>1876.340243030736</v>
      </c>
      <c r="E6" s="49">
        <f>'Violent Crime Counts'!E6/Populations00*Rate</f>
        <v>2375.073104165313</v>
      </c>
      <c r="F6" s="49">
        <f>'Violent Crime Counts'!F6/Populations00*Rate</f>
        <v>2308.4670868802391</v>
      </c>
      <c r="G6" s="49">
        <f>'Violent Crime Counts'!G6/Populations00*Rate</f>
        <v>2193.124959386575</v>
      </c>
      <c r="H6" s="49">
        <f>'Violent Crime Counts'!H6/Populations00*Rate</f>
        <v>2223.9911625186819</v>
      </c>
      <c r="I6" s="49">
        <f>'Violent Crime Counts'!I6/Populations00*Rate</f>
        <v>2628.5008772499837</v>
      </c>
      <c r="J6" s="49">
        <f>'Violent Crime Counts'!J6/Populations00*Rate</f>
        <v>2461.1735655338225</v>
      </c>
      <c r="K6" s="49">
        <f>'Violent Crime Counts'!K6/Populations00*Rate</f>
        <v>2245.1101436090712</v>
      </c>
      <c r="L6" s="49">
        <f>'Violent Crime Counts'!L6/Populations10*Rate</f>
        <v>2493.6202704603452</v>
      </c>
      <c r="M6" s="49">
        <f>'Violent Crime Counts'!M6/Populations10*Rate</f>
        <v>2473.5266341149759</v>
      </c>
      <c r="N6" s="49">
        <f>'Violent Crime Counts'!N6/Populations10*Rate</f>
        <v>2509.6951795366408</v>
      </c>
      <c r="O6" s="49">
        <f>'Violent Crime Counts'!O6/Populations10*Rate</f>
        <v>2083.710089014809</v>
      </c>
      <c r="P6" s="62">
        <f>'Violent Crime Counts'!P6/Populations10*Rate</f>
        <v>1860.6707255812084</v>
      </c>
      <c r="Q6" s="69">
        <v>61556</v>
      </c>
      <c r="R6" s="62">
        <v>49767</v>
      </c>
    </row>
    <row r="7" spans="1:18" ht="15.95" customHeight="1" x14ac:dyDescent="0.25">
      <c r="A7" s="61">
        <v>1</v>
      </c>
      <c r="B7" s="3">
        <v>40</v>
      </c>
      <c r="C7" s="4" t="s">
        <v>6</v>
      </c>
      <c r="D7" s="49">
        <f>'Violent Crime Counts'!D7/Populations00*Rate</f>
        <v>3668.8816626608232</v>
      </c>
      <c r="E7" s="49">
        <f>'Violent Crime Counts'!E7/Populations00*Rate</f>
        <v>4397.0026862717377</v>
      </c>
      <c r="F7" s="49">
        <f>'Violent Crime Counts'!F7/Populations00*Rate</f>
        <v>4184.9286017248696</v>
      </c>
      <c r="G7" s="49">
        <f>'Violent Crime Counts'!G7/Populations00*Rate</f>
        <v>4566.6619539092326</v>
      </c>
      <c r="H7" s="49">
        <f>'Violent Crime Counts'!H7/Populations00*Rate</f>
        <v>3888.0248833592536</v>
      </c>
      <c r="I7" s="49">
        <f>'Violent Crime Counts'!I7/Populations00*Rate</f>
        <v>3774.9187049342568</v>
      </c>
      <c r="J7" s="49">
        <f>'Violent Crime Counts'!J7/Populations00*Rate</f>
        <v>3188.1804043545881</v>
      </c>
      <c r="K7" s="49">
        <f>'Violent Crime Counts'!K7/Populations00*Rate</f>
        <v>3343.7013996889577</v>
      </c>
      <c r="L7" s="49">
        <f>'Violent Crime Counts'!L7/Populations10*Rate</f>
        <v>3721.0890159597166</v>
      </c>
      <c r="M7" s="49">
        <f>'Violent Crime Counts'!M7/Populations10*Rate</f>
        <v>3558.9314670990871</v>
      </c>
      <c r="N7" s="49">
        <f>'Violent Crime Counts'!N7/Populations10*Rate</f>
        <v>3277.2894085516773</v>
      </c>
      <c r="O7" s="49">
        <f>'Violent Crime Counts'!O7/Populations10*Rate</f>
        <v>3465.050780916617</v>
      </c>
      <c r="P7" s="62">
        <f>'Violent Crime Counts'!P7/Populations10*Rate</f>
        <v>2944.4397029956472</v>
      </c>
      <c r="Q7" s="69">
        <v>14146</v>
      </c>
      <c r="R7" s="62">
        <v>11717</v>
      </c>
    </row>
    <row r="8" spans="1:18" ht="15.95" customHeight="1" x14ac:dyDescent="0.25">
      <c r="A8" s="61">
        <v>1</v>
      </c>
      <c r="B8" s="3">
        <v>42</v>
      </c>
      <c r="C8" s="4" t="s">
        <v>7</v>
      </c>
      <c r="D8" s="49">
        <f>'Violent Crime Counts'!D8/Populations00*Rate</f>
        <v>2292.6973344163034</v>
      </c>
      <c r="E8" s="49">
        <f>'Violent Crime Counts'!E8/Populations00*Rate</f>
        <v>2780.0339658864359</v>
      </c>
      <c r="F8" s="49">
        <f>'Violent Crime Counts'!F8/Populations00*Rate</f>
        <v>3068.0056117551503</v>
      </c>
      <c r="G8" s="49">
        <f>'Violent Crime Counts'!G8/Populations00*Rate</f>
        <v>3082.7733884663667</v>
      </c>
      <c r="H8" s="49">
        <f>'Violent Crime Counts'!H8/Populations00*Rate</f>
        <v>2990.4747840212654</v>
      </c>
      <c r="I8" s="49">
        <f>'Violent Crime Counts'!I8/Populations00*Rate</f>
        <v>3186.1478254448793</v>
      </c>
      <c r="J8" s="49">
        <f>'Violent Crime Counts'!J8/Populations00*Rate</f>
        <v>2927.7117329985972</v>
      </c>
      <c r="K8" s="49">
        <f>'Violent Crime Counts'!K8/Populations00*Rate</f>
        <v>3020.0103374436976</v>
      </c>
      <c r="L8" s="49">
        <f>'Violent Crime Counts'!L8/Populations10*Rate</f>
        <v>2466.9976523111268</v>
      </c>
      <c r="M8" s="49">
        <f>'Violent Crime Counts'!M8/Populations10*Rate</f>
        <v>2220.6827541084554</v>
      </c>
      <c r="N8" s="49">
        <f>'Violent Crime Counts'!N8/Populations10*Rate</f>
        <v>2124.4659969980371</v>
      </c>
      <c r="O8" s="49">
        <f>'Violent Crime Counts'!O8/Populations10*Rate</f>
        <v>1862.7564176576991</v>
      </c>
      <c r="P8" s="62">
        <f>'Violent Crime Counts'!P8/Populations10*Rate</f>
        <v>1624.1388600238618</v>
      </c>
      <c r="Q8" s="69">
        <v>27086</v>
      </c>
      <c r="R8" s="62">
        <v>25983</v>
      </c>
    </row>
    <row r="9" spans="1:18" ht="15.95" customHeight="1" x14ac:dyDescent="0.25">
      <c r="A9" s="61">
        <v>2</v>
      </c>
      <c r="B9" s="3">
        <v>71</v>
      </c>
      <c r="C9" s="4" t="s">
        <v>8</v>
      </c>
      <c r="D9" s="49">
        <f>'Violent Crime Counts'!D9/Populations00*Rate</f>
        <v>1659.2762122729223</v>
      </c>
      <c r="E9" s="49">
        <f>'Violent Crime Counts'!E9/Populations00*Rate</f>
        <v>2285.0808181948219</v>
      </c>
      <c r="F9" s="49">
        <f>'Violent Crime Counts'!F9/Populations00*Rate</f>
        <v>2376.2694893434414</v>
      </c>
      <c r="G9" s="49">
        <f>'Violent Crime Counts'!G9/Populations00*Rate</f>
        <v>2410.2417393792016</v>
      </c>
      <c r="H9" s="49">
        <f>'Violent Crime Counts'!H9/Populations00*Rate</f>
        <v>2438.8499499356312</v>
      </c>
      <c r="I9" s="49">
        <f>'Violent Crime Counts'!I9/Populations00*Rate</f>
        <v>2538.9786868831357</v>
      </c>
      <c r="J9" s="49">
        <f>'Violent Crime Counts'!J9/Populations00*Rate</f>
        <v>2567.5868974395653</v>
      </c>
      <c r="K9" s="49">
        <f>'Violent Crime Counts'!K9/Populations00*Rate</f>
        <v>2428.1218709769705</v>
      </c>
      <c r="L9" s="49">
        <f>'Violent Crime Counts'!L9/Populations10*Rate</f>
        <v>2195.18700121043</v>
      </c>
      <c r="M9" s="49">
        <f>'Violent Crime Counts'!M9/Populations10*Rate</f>
        <v>2035.1640235520999</v>
      </c>
      <c r="N9" s="49">
        <f>'Violent Crime Counts'!N9/Populations10*Rate</f>
        <v>1924.3788851732556</v>
      </c>
      <c r="O9" s="49">
        <f>'Violent Crime Counts'!O9/Populations10*Rate</f>
        <v>1916.1725786266747</v>
      </c>
      <c r="P9" s="62">
        <f>'Violent Crime Counts'!P9/Populations10*Rate</f>
        <v>1735.6338346018913</v>
      </c>
      <c r="Q9" s="69">
        <v>55928</v>
      </c>
      <c r="R9" s="62">
        <v>48743</v>
      </c>
    </row>
    <row r="10" spans="1:18" ht="15.95" customHeight="1" x14ac:dyDescent="0.25">
      <c r="A10" s="61">
        <v>2</v>
      </c>
      <c r="B10" s="3">
        <v>66</v>
      </c>
      <c r="C10" s="4" t="s">
        <v>9</v>
      </c>
      <c r="D10" s="49">
        <f>'Violent Crime Counts'!D10/Populations00*Rate</f>
        <v>1345.0140037777633</v>
      </c>
      <c r="E10" s="49">
        <f>'Violent Crime Counts'!E10/Populations00*Rate</f>
        <v>1696.7367941118998</v>
      </c>
      <c r="F10" s="49">
        <f>'Violent Crime Counts'!F10/Populations00*Rate</f>
        <v>1688.5950628541652</v>
      </c>
      <c r="G10" s="49">
        <f>'Violent Crime Counts'!G10/Populations00*Rate</f>
        <v>1975.1840031264248</v>
      </c>
      <c r="H10" s="49">
        <f>'Violent Crime Counts'!H10/Populations00*Rate</f>
        <v>1936.1036930892985</v>
      </c>
      <c r="I10" s="49">
        <f>'Violent Crime Counts'!I10/Populations00*Rate</f>
        <v>1965.4139256171431</v>
      </c>
      <c r="J10" s="49">
        <f>'Violent Crime Counts'!J10/Populations00*Rate</f>
        <v>2221.0642871100113</v>
      </c>
      <c r="K10" s="49">
        <f>'Violent Crime Counts'!K10/Populations00*Rate</f>
        <v>1950.7588093532208</v>
      </c>
      <c r="L10" s="49">
        <f>'Violent Crime Counts'!L10/Populations10*Rate</f>
        <v>1936.0753577335154</v>
      </c>
      <c r="M10" s="49">
        <f>'Violent Crime Counts'!M10/Populations10*Rate</f>
        <v>1695.1894729273029</v>
      </c>
      <c r="N10" s="49">
        <f>'Violent Crime Counts'!N10/Populations10*Rate</f>
        <v>1567.5559070971453</v>
      </c>
      <c r="O10" s="49">
        <f>'Violent Crime Counts'!O10/Populations10*Rate</f>
        <v>1315.884087150356</v>
      </c>
      <c r="P10" s="62">
        <f>'Violent Crime Counts'!P10/Populations10*Rate</f>
        <v>1105.5583519091106</v>
      </c>
      <c r="Q10" s="69">
        <v>61412</v>
      </c>
      <c r="R10" s="62">
        <v>55628</v>
      </c>
    </row>
    <row r="11" spans="1:18" ht="15.95" customHeight="1" x14ac:dyDescent="0.25">
      <c r="A11" s="61">
        <v>2</v>
      </c>
      <c r="B11" s="3">
        <v>68</v>
      </c>
      <c r="C11" s="4" t="s">
        <v>10</v>
      </c>
      <c r="D11" s="49">
        <f>'Violent Crime Counts'!D11/Populations00*Rate</f>
        <v>3013.2763164437374</v>
      </c>
      <c r="E11" s="49">
        <f>'Violent Crime Counts'!E11/Populations00*Rate</f>
        <v>3448.3615931579734</v>
      </c>
      <c r="F11" s="49">
        <f>'Violent Crime Counts'!F11/Populations00*Rate</f>
        <v>3393.6651583710404</v>
      </c>
      <c r="G11" s="49">
        <f>'Violent Crime Counts'!G11/Populations00*Rate</f>
        <v>3182.3380239669832</v>
      </c>
      <c r="H11" s="49">
        <f>'Violent Crime Counts'!H11/Populations00*Rate</f>
        <v>3179.8518223857591</v>
      </c>
      <c r="I11" s="49">
        <f>'Violent Crime Counts'!I11/Populations00*Rate</f>
        <v>3649.7439212371341</v>
      </c>
      <c r="J11" s="49">
        <f>'Violent Crime Counts'!J11/Populations00*Rate</f>
        <v>3756.6505892297751</v>
      </c>
      <c r="K11" s="49">
        <f>'Violent Crime Counts'!K11/Populations00*Rate</f>
        <v>3132.6139923424994</v>
      </c>
      <c r="L11" s="49">
        <f>'Violent Crime Counts'!L11/Populations10*Rate</f>
        <v>3650.4208259933453</v>
      </c>
      <c r="M11" s="49">
        <f>'Violent Crime Counts'!M11/Populations10*Rate</f>
        <v>3539.5054479023947</v>
      </c>
      <c r="N11" s="49">
        <f>'Violent Crime Counts'!N11/Populations10*Rate</f>
        <v>3180.6615776081426</v>
      </c>
      <c r="O11" s="49">
        <f>'Violent Crime Counts'!O11/Populations10*Rate</f>
        <v>2968.6174724342663</v>
      </c>
      <c r="P11" s="62">
        <f>'Violent Crime Counts'!P11/Populations10*Rate</f>
        <v>2844.6532263326158</v>
      </c>
      <c r="Q11" s="69">
        <v>40222</v>
      </c>
      <c r="R11" s="62">
        <v>30654</v>
      </c>
    </row>
    <row r="12" spans="1:18" ht="15.95" customHeight="1" x14ac:dyDescent="0.25">
      <c r="A12" s="61">
        <v>2</v>
      </c>
      <c r="B12" s="3">
        <v>67</v>
      </c>
      <c r="C12" s="4" t="s">
        <v>11</v>
      </c>
      <c r="D12" s="49">
        <f>'Violent Crime Counts'!D12/Populations00*Rate</f>
        <v>2811.2715869440394</v>
      </c>
      <c r="E12" s="49">
        <f>'Violent Crime Counts'!E12/Populations00*Rate</f>
        <v>3363.3673424318713</v>
      </c>
      <c r="F12" s="49">
        <f>'Violent Crime Counts'!F12/Populations00*Rate</f>
        <v>3235.2811271586943</v>
      </c>
      <c r="G12" s="49">
        <f>'Violent Crime Counts'!G12/Populations00*Rate</f>
        <v>3160.1961044123495</v>
      </c>
      <c r="H12" s="49">
        <f>'Violent Crime Counts'!H12/Populations00*Rate</f>
        <v>3120.4452100172252</v>
      </c>
      <c r="I12" s="49">
        <f>'Violent Crime Counts'!I12/Populations00*Rate</f>
        <v>3292.6990857294286</v>
      </c>
      <c r="J12" s="49">
        <f>'Violent Crime Counts'!J12/Populations00*Rate</f>
        <v>3124.8619760611282</v>
      </c>
      <c r="K12" s="49">
        <f>'Violent Crime Counts'!K12/Populations00*Rate</f>
        <v>2806.8548209001369</v>
      </c>
      <c r="L12" s="49">
        <f>'Violent Crime Counts'!L12/Populations10*Rate</f>
        <v>3371.3561470215459</v>
      </c>
      <c r="M12" s="49">
        <f>'Violent Crime Counts'!M12/Populations10*Rate</f>
        <v>3174.2008167863683</v>
      </c>
      <c r="N12" s="49">
        <f>'Violent Crime Counts'!N12/Populations10*Rate</f>
        <v>2988.3115054217715</v>
      </c>
      <c r="O12" s="49">
        <f>'Violent Crime Counts'!O12/Populations10*Rate</f>
        <v>2692.5785100690046</v>
      </c>
      <c r="P12" s="62">
        <f>'Violent Crime Counts'!P12/Populations10*Rate</f>
        <v>2464.4416279397269</v>
      </c>
      <c r="Q12" s="69">
        <v>45282</v>
      </c>
      <c r="R12" s="62">
        <v>35505</v>
      </c>
    </row>
    <row r="13" spans="1:18" ht="15.95" customHeight="1" x14ac:dyDescent="0.25">
      <c r="A13" s="61">
        <v>3</v>
      </c>
      <c r="B13" s="3">
        <v>25</v>
      </c>
      <c r="C13" s="4" t="s">
        <v>12</v>
      </c>
      <c r="D13" s="49">
        <f>'Violent Crime Counts'!D13/Populations00*Rate</f>
        <v>1643.0267087562859</v>
      </c>
      <c r="E13" s="49">
        <f>'Violent Crime Counts'!E13/Populations00*Rate</f>
        <v>2164.6089834676286</v>
      </c>
      <c r="F13" s="49">
        <f>'Violent Crime Counts'!F13/Populations00*Rate</f>
        <v>2071.8643375564766</v>
      </c>
      <c r="G13" s="49">
        <f>'Violent Crime Counts'!G13/Populations00*Rate</f>
        <v>2003.7948726675575</v>
      </c>
      <c r="H13" s="49">
        <f>'Violent Crime Counts'!H13/Populations00*Rate</f>
        <v>1974.0144817786552</v>
      </c>
      <c r="I13" s="49">
        <f>'Violent Crime Counts'!I13/Populations00*Rate</f>
        <v>1922.9623831119657</v>
      </c>
      <c r="J13" s="49">
        <f>'Violent Crime Counts'!J13/Populations00*Rate</f>
        <v>2031.0226586231249</v>
      </c>
      <c r="K13" s="49">
        <f>'Violent Crime Counts'!K13/Populations00*Rate</f>
        <v>2147.591617245399</v>
      </c>
      <c r="L13" s="49">
        <f>'Violent Crime Counts'!L13/Populations10*Rate</f>
        <v>2375.296912114014</v>
      </c>
      <c r="M13" s="49">
        <f>'Violent Crime Counts'!M13/Populations10*Rate</f>
        <v>2174.3102503197515</v>
      </c>
      <c r="N13" s="49">
        <f>'Violent Crime Counts'!N13/Populations10*Rate</f>
        <v>2122.5409586454721</v>
      </c>
      <c r="O13" s="49">
        <f>'Violent Crime Counts'!O13/Populations10*Rate</f>
        <v>1689.1000263921881</v>
      </c>
      <c r="P13" s="62">
        <f>'Violent Crime Counts'!P13/Populations10*Rate</f>
        <v>1702.2961203483767</v>
      </c>
      <c r="Q13" s="69">
        <v>117527</v>
      </c>
      <c r="R13" s="62">
        <v>98514</v>
      </c>
    </row>
    <row r="14" spans="1:18" ht="15.95" customHeight="1" x14ac:dyDescent="0.25">
      <c r="A14" s="61">
        <v>3</v>
      </c>
      <c r="B14" s="3">
        <v>27</v>
      </c>
      <c r="C14" s="4" t="s">
        <v>13</v>
      </c>
      <c r="D14" s="49">
        <f>'Violent Crime Counts'!D14/Populations00*Rate</f>
        <v>3519.9463627220921</v>
      </c>
      <c r="E14" s="49">
        <f>'Violent Crime Counts'!E14/Populations00*Rate</f>
        <v>3931.8040323739283</v>
      </c>
      <c r="F14" s="49">
        <f>'Violent Crime Counts'!F14/Populations00*Rate</f>
        <v>3840.8122216368947</v>
      </c>
      <c r="G14" s="49">
        <f>'Violent Crime Counts'!G14/Populations00*Rate</f>
        <v>3539.102533403573</v>
      </c>
      <c r="H14" s="49">
        <f>'Violent Crime Counts'!H14/Populations00*Rate</f>
        <v>3668.4066855035676</v>
      </c>
      <c r="I14" s="49">
        <f>'Violent Crime Counts'!I14/Populations00*Rate</f>
        <v>3706.719026866529</v>
      </c>
      <c r="J14" s="49">
        <f>'Violent Crime Counts'!J14/Populations00*Rate</f>
        <v>3850.3903069776352</v>
      </c>
      <c r="K14" s="49">
        <f>'Violent Crime Counts'!K14/Populations00*Rate</f>
        <v>3467.2668933480199</v>
      </c>
      <c r="L14" s="49">
        <f>'Violent Crime Counts'!L14/Populations10*Rate</f>
        <v>3422.9591092526866</v>
      </c>
      <c r="M14" s="49">
        <f>'Violent Crime Counts'!M14/Populations10*Rate</f>
        <v>3082.6080614576749</v>
      </c>
      <c r="N14" s="49">
        <f>'Violent Crime Counts'!N14/Populations10*Rate</f>
        <v>3311.1294792628969</v>
      </c>
      <c r="O14" s="49">
        <f>'Violent Crime Counts'!O14/Populations10*Rate</f>
        <v>2523.4599115087276</v>
      </c>
      <c r="P14" s="62">
        <f>'Violent Crime Counts'!P14/Populations10*Rate</f>
        <v>2606.1165945446592</v>
      </c>
      <c r="Q14" s="69">
        <v>20881</v>
      </c>
      <c r="R14" s="62">
        <v>20567</v>
      </c>
    </row>
    <row r="15" spans="1:18" ht="15.95" customHeight="1" x14ac:dyDescent="0.25">
      <c r="A15" s="61">
        <v>3</v>
      </c>
      <c r="B15" s="3">
        <v>23</v>
      </c>
      <c r="C15" s="4" t="s">
        <v>14</v>
      </c>
      <c r="D15" s="49">
        <f>'Violent Crime Counts'!D15/Populations00*Rate</f>
        <v>1929.0357858922171</v>
      </c>
      <c r="E15" s="49">
        <f>'Violent Crime Counts'!E15/Populations00*Rate</f>
        <v>2108.2690321404702</v>
      </c>
      <c r="F15" s="49">
        <f>'Violent Crime Counts'!F15/Populations00*Rate</f>
        <v>1912.3276019199225</v>
      </c>
      <c r="G15" s="49">
        <f>'Violent Crime Counts'!G15/Populations00*Rate</f>
        <v>1980.6792636247644</v>
      </c>
      <c r="H15" s="49">
        <f>'Violent Crime Counts'!H15/Populations00*Rate</f>
        <v>1695.1212102800901</v>
      </c>
      <c r="I15" s="49">
        <f>'Violent Crime Counts'!I15/Populations00*Rate</f>
        <v>1648.0345099945321</v>
      </c>
      <c r="J15" s="49">
        <f>'Violent Crime Counts'!J15/Populations00*Rate</f>
        <v>1985.236041071754</v>
      </c>
      <c r="K15" s="49">
        <f>'Violent Crime Counts'!K15/Populations00*Rate</f>
        <v>1951.8196731271646</v>
      </c>
      <c r="L15" s="49">
        <f>'Violent Crime Counts'!L15/Populations10*Rate</f>
        <v>1922.8379170143635</v>
      </c>
      <c r="M15" s="49">
        <f>'Violent Crime Counts'!M15/Populations10*Rate</f>
        <v>1791.4528700530866</v>
      </c>
      <c r="N15" s="49">
        <f>'Violent Crime Counts'!N15/Populations10*Rate</f>
        <v>1745.2905562558813</v>
      </c>
      <c r="O15" s="49">
        <f>'Violent Crime Counts'!O15/Populations10*Rate</f>
        <v>1528.6827761305328</v>
      </c>
      <c r="P15" s="62">
        <f>'Violent Crime Counts'!P15/Populations10*Rate</f>
        <v>1468.316673472649</v>
      </c>
      <c r="Q15" s="69">
        <v>65836</v>
      </c>
      <c r="R15" s="62">
        <v>56323</v>
      </c>
    </row>
    <row r="16" spans="1:18" ht="15.95" customHeight="1" x14ac:dyDescent="0.25">
      <c r="A16" s="61">
        <v>3</v>
      </c>
      <c r="B16" s="3">
        <v>29</v>
      </c>
      <c r="C16" s="4" t="s">
        <v>15</v>
      </c>
      <c r="D16" s="49">
        <f>'Violent Crime Counts'!D16/Populations00*Rate</f>
        <v>2542.6163570197282</v>
      </c>
      <c r="E16" s="49">
        <f>'Violent Crime Counts'!E16/Populations00*Rate</f>
        <v>2971.1741045776671</v>
      </c>
      <c r="F16" s="49">
        <f>'Violent Crime Counts'!F16/Populations00*Rate</f>
        <v>2667.1135797739898</v>
      </c>
      <c r="G16" s="49">
        <f>'Violent Crime Counts'!G16/Populations00*Rate</f>
        <v>2794.0049798889104</v>
      </c>
      <c r="H16" s="49">
        <f>'Violent Crime Counts'!H16/Populations00*Rate</f>
        <v>2523.4629381344566</v>
      </c>
      <c r="I16" s="49">
        <f>'Violent Crime Counts'!I16/Populations00*Rate</f>
        <v>2461.214326757326</v>
      </c>
      <c r="J16" s="49">
        <f>'Violent Crime Counts'!J16/Populations00*Rate</f>
        <v>2741.3330779544149</v>
      </c>
      <c r="K16" s="49">
        <f>'Violent Crime Counts'!K16/Populations00*Rate</f>
        <v>2659.9310476920127</v>
      </c>
      <c r="L16" s="49">
        <f>'Violent Crime Counts'!L16/Populations10*Rate</f>
        <v>2932.1675206059253</v>
      </c>
      <c r="M16" s="49">
        <f>'Violent Crime Counts'!M16/Populations10*Rate</f>
        <v>2951.6596123858321</v>
      </c>
      <c r="N16" s="49">
        <f>'Violent Crime Counts'!N16/Populations10*Rate</f>
        <v>2968.3671196257519</v>
      </c>
      <c r="O16" s="49">
        <f>'Violent Crime Counts'!O16/Populations10*Rate</f>
        <v>2556.2486077077301</v>
      </c>
      <c r="P16" s="62">
        <f>'Violent Crime Counts'!P16/Populations10*Rate</f>
        <v>2611.9402985074626</v>
      </c>
      <c r="Q16" s="69">
        <v>41768</v>
      </c>
      <c r="R16" s="62">
        <v>35912</v>
      </c>
    </row>
    <row r="17" spans="1:19" ht="15.95" customHeight="1" x14ac:dyDescent="0.25">
      <c r="A17" s="63">
        <v>3</v>
      </c>
      <c r="B17" s="9">
        <v>26</v>
      </c>
      <c r="C17" s="10" t="s">
        <v>16</v>
      </c>
      <c r="D17" s="49">
        <f>'Violent Crime Counts'!D17/Populations00*Rate</f>
        <v>3136.5393805117515</v>
      </c>
      <c r="E17" s="49">
        <f>'Violent Crime Counts'!E17/Populations00*Rate</f>
        <v>3362.4397237065036</v>
      </c>
      <c r="F17" s="49">
        <f>'Violent Crime Counts'!F17/Populations00*Rate</f>
        <v>3523.1765063643074</v>
      </c>
      <c r="G17" s="49">
        <f>'Violent Crime Counts'!G17/Populations00*Rate</f>
        <v>3562.2746426864765</v>
      </c>
      <c r="H17" s="49">
        <f>'Violent Crime Counts'!H17/Populations00*Rate</f>
        <v>3431.9475216125807</v>
      </c>
      <c r="I17" s="49">
        <f>'Violent Crime Counts'!I17/Populations00*Rate</f>
        <v>3158.2605673574003</v>
      </c>
      <c r="J17" s="49">
        <f>'Violent Crime Counts'!J17/Populations00*Rate</f>
        <v>3440.6359963508407</v>
      </c>
      <c r="K17" s="49">
        <f>'Violent Crime Counts'!K17/Populations00*Rate</f>
        <v>3392.8493852904121</v>
      </c>
      <c r="L17" s="49">
        <f>'Violent Crime Counts'!L17/Populations10*Rate</f>
        <v>3494.2503194266983</v>
      </c>
      <c r="M17" s="49">
        <f>'Violent Crime Counts'!M17/Populations10*Rate</f>
        <v>3966.446308538415</v>
      </c>
      <c r="N17" s="49">
        <f>'Violent Crime Counts'!N17/Populations10*Rate</f>
        <v>3677.5734681406589</v>
      </c>
      <c r="O17" s="49">
        <f>'Violent Crime Counts'!O17/Populations10*Rate</f>
        <v>3044.2753180378868</v>
      </c>
      <c r="P17" s="62">
        <f>'Violent Crime Counts'!P17/Populations10*Rate</f>
        <v>3066.4963057607911</v>
      </c>
      <c r="Q17" s="69">
        <v>23019</v>
      </c>
      <c r="R17" s="62">
        <v>18001</v>
      </c>
    </row>
    <row r="18" spans="1:19" ht="15.95" customHeight="1" x14ac:dyDescent="0.25">
      <c r="A18" s="61">
        <v>4</v>
      </c>
      <c r="B18" s="3">
        <v>50</v>
      </c>
      <c r="C18" s="4" t="s">
        <v>17</v>
      </c>
      <c r="D18" s="49">
        <f>'Violent Crime Counts'!D18/Populations00*Rate</f>
        <v>1468.445241564847</v>
      </c>
      <c r="E18" s="49">
        <f>'Violent Crime Counts'!E18/Populations00*Rate</f>
        <v>1815.9399170496581</v>
      </c>
      <c r="F18" s="49">
        <f>'Violent Crime Counts'!F18/Populations00*Rate</f>
        <v>1793.5209057280574</v>
      </c>
      <c r="G18" s="49">
        <f>'Violent Crime Counts'!G18/Populations00*Rate</f>
        <v>1860.7779396928595</v>
      </c>
      <c r="H18" s="49">
        <f>'Violent Crime Counts'!H18/Populations00*Rate</f>
        <v>1614.1688151552514</v>
      </c>
      <c r="I18" s="49">
        <f>'Violent Crime Counts'!I18/Populations00*Rate</f>
        <v>2006.5015132832643</v>
      </c>
      <c r="J18" s="49">
        <f>'Violent Crime Counts'!J18/Populations00*Rate</f>
        <v>1647.7973321376526</v>
      </c>
      <c r="K18" s="49">
        <f>'Violent Crime Counts'!K18/Populations00*Rate</f>
        <v>1277.8836453312408</v>
      </c>
      <c r="L18" s="49">
        <f>'Violent Crime Counts'!L18/Populations10*Rate</f>
        <v>1269.6245733788396</v>
      </c>
      <c r="M18" s="49">
        <f>'Violent Crime Counts'!M18/Populations10*Rate</f>
        <v>1296.9283276450512</v>
      </c>
      <c r="N18" s="49">
        <f>'Violent Crime Counts'!N18/Populations10*Rate</f>
        <v>1269.6245733788396</v>
      </c>
      <c r="O18" s="49">
        <f>'Violent Crime Counts'!O18/Populations10*Rate</f>
        <v>1133.1058020477815</v>
      </c>
      <c r="P18" s="62">
        <f>'Violent Crime Counts'!P18/Populations10*Rate</f>
        <v>1310.5802047781569</v>
      </c>
      <c r="Q18" s="69">
        <v>8921</v>
      </c>
      <c r="R18" s="62">
        <v>7325</v>
      </c>
    </row>
    <row r="19" spans="1:19" ht="15.95" customHeight="1" x14ac:dyDescent="0.25">
      <c r="A19" s="61">
        <v>4</v>
      </c>
      <c r="B19" s="3">
        <v>49</v>
      </c>
      <c r="C19" s="4" t="s">
        <v>18</v>
      </c>
      <c r="D19" s="49">
        <f>'Violent Crime Counts'!D19/Populations00*Rate</f>
        <v>1953.6065853612276</v>
      </c>
      <c r="E19" s="49">
        <f>'Violent Crime Counts'!E19/Populations00*Rate</f>
        <v>2380.3653054644083</v>
      </c>
      <c r="F19" s="49">
        <f>'Violent Crime Counts'!F19/Populations00*Rate</f>
        <v>2186.9013523509661</v>
      </c>
      <c r="G19" s="49">
        <f>'Violent Crime Counts'!G19/Populations00*Rate</f>
        <v>2166.0375927014775</v>
      </c>
      <c r="H19" s="49">
        <f>'Violent Crime Counts'!H19/Populations00*Rate</f>
        <v>2446.7499952582366</v>
      </c>
      <c r="I19" s="49">
        <f>'Violent Crime Counts'!I19/Populations00*Rate</f>
        <v>2348.1213132788348</v>
      </c>
      <c r="J19" s="49">
        <f>'Violent Crime Counts'!J19/Populations00*Rate</f>
        <v>2435.3697627221513</v>
      </c>
      <c r="K19" s="49">
        <f>'Violent Crime Counts'!K19/Populations00*Rate</f>
        <v>2217.2486391138591</v>
      </c>
      <c r="L19" s="49">
        <f>'Violent Crime Counts'!L19/Populations10*Rate</f>
        <v>2400.3227324682312</v>
      </c>
      <c r="M19" s="49">
        <f>'Violent Crime Counts'!M19/Populations10*Rate</f>
        <v>2279.2980568815974</v>
      </c>
      <c r="N19" s="49">
        <f>'Violent Crime Counts'!N19/Populations10*Rate</f>
        <v>2149.3085905107687</v>
      </c>
      <c r="O19" s="49">
        <f>'Violent Crime Counts'!O19/Populations10*Rate</f>
        <v>1931.9124139940386</v>
      </c>
      <c r="P19" s="62">
        <f>'Violent Crime Counts'!P19/Populations10*Rate</f>
        <v>1622.6271319393086</v>
      </c>
      <c r="Q19" s="69">
        <v>52723</v>
      </c>
      <c r="R19" s="62">
        <v>44619</v>
      </c>
    </row>
    <row r="20" spans="1:19" ht="15.95" customHeight="1" x14ac:dyDescent="0.25">
      <c r="A20" s="61">
        <v>4</v>
      </c>
      <c r="B20" s="3">
        <v>51</v>
      </c>
      <c r="C20" s="4" t="s">
        <v>19</v>
      </c>
      <c r="D20" s="49">
        <f>'Violent Crime Counts'!D20/Populations00*Rate</f>
        <v>1359.6233078281343</v>
      </c>
      <c r="E20" s="49">
        <f>'Violent Crime Counts'!E20/Populations00*Rate</f>
        <v>1430.2530900529723</v>
      </c>
      <c r="F20" s="49">
        <f>'Violent Crime Counts'!F20/Populations00*Rate</f>
        <v>1188.934667451442</v>
      </c>
      <c r="G20" s="49">
        <f>'Violent Crime Counts'!G20/Populations00*Rate</f>
        <v>1194.8204826368451</v>
      </c>
      <c r="H20" s="49">
        <f>'Violent Crime Counts'!H20/Populations00*Rate</f>
        <v>1194.8204826368451</v>
      </c>
      <c r="I20" s="49">
        <f>'Violent Crime Counts'!I20/Populations00*Rate</f>
        <v>1336.0800470865215</v>
      </c>
      <c r="J20" s="49">
        <f>'Violent Crime Counts'!J20/Populations00*Rate</f>
        <v>1341.9658622719246</v>
      </c>
      <c r="K20" s="49">
        <f>'Violent Crime Counts'!K20/Populations00*Rate</f>
        <v>1400.8240141259564</v>
      </c>
      <c r="L20" s="49">
        <f>'Violent Crime Counts'!L20/Populations10*Rate</f>
        <v>1608.3129260705539</v>
      </c>
      <c r="M20" s="49">
        <f>'Violent Crime Counts'!M20/Populations10*Rate</f>
        <v>1555.3643523727578</v>
      </c>
      <c r="N20" s="49">
        <f>'Violent Crime Counts'!N20/Populations10*Rate</f>
        <v>1469.3229201138395</v>
      </c>
      <c r="O20" s="49">
        <f>'Violent Crime Counts'!O20/Populations10*Rate</f>
        <v>1317.0957707326759</v>
      </c>
      <c r="P20" s="62">
        <f>'Violent Crime Counts'!P20/Populations10*Rate</f>
        <v>1284.0029121715534</v>
      </c>
      <c r="Q20" s="69">
        <v>16990</v>
      </c>
      <c r="R20" s="62">
        <v>15109</v>
      </c>
    </row>
    <row r="21" spans="1:19" ht="15.95" customHeight="1" x14ac:dyDescent="0.25">
      <c r="A21" s="61">
        <v>5</v>
      </c>
      <c r="B21" s="3">
        <v>19</v>
      </c>
      <c r="C21" s="4" t="s">
        <v>20</v>
      </c>
      <c r="D21" s="49">
        <f>'Violent Crime Counts'!D21/Populations00*Rate</f>
        <v>610.41154791154793</v>
      </c>
      <c r="E21" s="49">
        <f>'Violent Crime Counts'!E21/Populations00*Rate</f>
        <v>848.43366093366092</v>
      </c>
      <c r="F21" s="49">
        <f>'Violent Crime Counts'!F21/Populations00*Rate</f>
        <v>779.33046683046689</v>
      </c>
      <c r="G21" s="49">
        <f>'Violent Crime Counts'!G21/Populations00*Rate</f>
        <v>763.97420147420144</v>
      </c>
      <c r="H21" s="49">
        <f>'Violent Crime Counts'!H21/Populations00*Rate</f>
        <v>687.19287469287462</v>
      </c>
      <c r="I21" s="49">
        <f>'Violent Crime Counts'!I21/Populations00*Rate</f>
        <v>711.50696150696149</v>
      </c>
      <c r="J21" s="49">
        <f>'Violent Crime Counts'!J21/Populations00*Rate</f>
        <v>779.33046683046689</v>
      </c>
      <c r="K21" s="49">
        <f>'Violent Crime Counts'!K21/Populations00*Rate</f>
        <v>842.0352170352171</v>
      </c>
      <c r="L21" s="49">
        <f>'Violent Crime Counts'!L21/Populations10*Rate</f>
        <v>753.08281371042506</v>
      </c>
      <c r="M21" s="49">
        <f>'Violent Crime Counts'!M21/Populations10*Rate</f>
        <v>741.65322631852996</v>
      </c>
      <c r="N21" s="49">
        <f>'Violent Crime Counts'!N21/Populations10*Rate</f>
        <v>656.56629795664378</v>
      </c>
      <c r="O21" s="49">
        <f>'Violent Crime Counts'!O21/Populations10*Rate</f>
        <v>485.12248707821647</v>
      </c>
      <c r="P21" s="62">
        <f>'Violent Crime Counts'!P21/Populations10*Rate</f>
        <v>507.98166186200677</v>
      </c>
      <c r="Q21" s="69">
        <v>78144</v>
      </c>
      <c r="R21" s="62">
        <v>78743</v>
      </c>
    </row>
    <row r="22" spans="1:19" ht="15.95" customHeight="1" x14ac:dyDescent="0.25">
      <c r="A22" s="61">
        <v>5</v>
      </c>
      <c r="B22" s="3">
        <v>20</v>
      </c>
      <c r="C22" s="4" t="s">
        <v>21</v>
      </c>
      <c r="D22" s="49">
        <f>'Violent Crime Counts'!D22/Populations00*Rate</f>
        <v>787.869778504534</v>
      </c>
      <c r="E22" s="49">
        <f>'Violent Crime Counts'!E22/Populations00*Rate</f>
        <v>1022.0008919280511</v>
      </c>
      <c r="F22" s="49">
        <f>'Violent Crime Counts'!F22/Populations00*Rate</f>
        <v>732.12427530845844</v>
      </c>
      <c r="G22" s="49">
        <f>'Violent Crime Counts'!G22/Populations00*Rate</f>
        <v>750.70610970715029</v>
      </c>
      <c r="H22" s="49">
        <f>'Violent Crime Counts'!H22/Populations00*Rate</f>
        <v>687.52787275159801</v>
      </c>
      <c r="I22" s="49">
        <f>'Violent Crime Counts'!I22/Populations00*Rate</f>
        <v>706.10970715028986</v>
      </c>
      <c r="J22" s="49">
        <f>'Violent Crime Counts'!J22/Populations00*Rate</f>
        <v>787.869778504534</v>
      </c>
      <c r="K22" s="49">
        <f>'Violent Crime Counts'!K22/Populations00*Rate</f>
        <v>880.77895049799315</v>
      </c>
      <c r="L22" s="49">
        <f>'Violent Crime Counts'!L22/Populations10*Rate</f>
        <v>855.65773690523804</v>
      </c>
      <c r="M22" s="49">
        <f>'Violent Crime Counts'!M22/Populations10*Rate</f>
        <v>759.69612155137941</v>
      </c>
      <c r="N22" s="49">
        <f>'Violent Crime Counts'!N22/Populations10*Rate</f>
        <v>587.76489404238305</v>
      </c>
      <c r="O22" s="49">
        <f>'Violent Crime Counts'!O22/Populations10*Rate</f>
        <v>595.76169532187134</v>
      </c>
      <c r="P22" s="62">
        <f>'Violent Crime Counts'!P22/Populations10*Rate</f>
        <v>555.77768892443032</v>
      </c>
      <c r="Q22" s="69">
        <v>26908</v>
      </c>
      <c r="R22" s="62">
        <v>25010</v>
      </c>
    </row>
    <row r="23" spans="1:19" ht="15.95" customHeight="1" x14ac:dyDescent="0.25">
      <c r="A23" s="61">
        <v>5</v>
      </c>
      <c r="B23" s="3">
        <v>22</v>
      </c>
      <c r="C23" s="4" t="s">
        <v>22</v>
      </c>
      <c r="D23" s="49">
        <f>'Violent Crime Counts'!D23/Populations00*Rate</f>
        <v>918.81762679078759</v>
      </c>
      <c r="E23" s="49">
        <f>'Violent Crime Counts'!E23/Populations00*Rate</f>
        <v>1077.1927703560418</v>
      </c>
      <c r="F23" s="49">
        <f>'Violent Crime Counts'!F23/Populations00*Rate</f>
        <v>895.84718612101801</v>
      </c>
      <c r="G23" s="49">
        <f>'Violent Crime Counts'!G23/Populations00*Rate</f>
        <v>829.35380523484253</v>
      </c>
      <c r="H23" s="49">
        <f>'Violent Crime Counts'!H23/Populations00*Rate</f>
        <v>823.30895242700842</v>
      </c>
      <c r="I23" s="49">
        <f>'Violent Crime Counts'!I23/Populations00*Rate</f>
        <v>739.88998367889747</v>
      </c>
      <c r="J23" s="49">
        <f>'Violent Crime Counts'!J23/Populations00*Rate</f>
        <v>730.21821918636283</v>
      </c>
      <c r="K23" s="49">
        <f>'Violent Crime Counts'!K23/Populations00*Rate</f>
        <v>773.74115940276852</v>
      </c>
      <c r="L23" s="49">
        <f>'Violent Crime Counts'!L23/Populations10*Rate</f>
        <v>830.21944425572394</v>
      </c>
      <c r="M23" s="49">
        <f>'Violent Crime Counts'!M23/Populations10*Rate</f>
        <v>672.60004076363884</v>
      </c>
      <c r="N23" s="49">
        <f>'Violent Crime Counts'!N23/Populations10*Rate</f>
        <v>610.09579455126027</v>
      </c>
      <c r="O23" s="49">
        <f>'Violent Crime Counts'!O23/Populations10*Rate</f>
        <v>554.38548814457511</v>
      </c>
      <c r="P23" s="62">
        <f>'Violent Crime Counts'!P23/Populations10*Rate</f>
        <v>471.49942251511652</v>
      </c>
      <c r="Q23" s="69">
        <v>82715</v>
      </c>
      <c r="R23" s="62">
        <v>73595</v>
      </c>
    </row>
    <row r="24" spans="1:19" ht="15.95" customHeight="1" x14ac:dyDescent="0.25">
      <c r="A24" s="61">
        <v>6</v>
      </c>
      <c r="B24" s="3">
        <v>14</v>
      </c>
      <c r="C24" s="4" t="s">
        <v>23</v>
      </c>
      <c r="D24" s="49">
        <f>'Violent Crime Counts'!D24/Populations00*Rate</f>
        <v>411.06582256525883</v>
      </c>
      <c r="E24" s="49">
        <f>'Violent Crime Counts'!E24/Populations00*Rate</f>
        <v>581.04240742346724</v>
      </c>
      <c r="F24" s="49">
        <f>'Violent Crime Counts'!F24/Populations00*Rate</f>
        <v>483.91293036163387</v>
      </c>
      <c r="G24" s="49">
        <f>'Violent Crime Counts'!G24/Populations00*Rate</f>
        <v>442.28601162084817</v>
      </c>
      <c r="H24" s="49">
        <f>'Violent Crime Counts'!H24/Populations00*Rate</f>
        <v>468.30283583383925</v>
      </c>
      <c r="I24" s="49">
        <f>'Violent Crime Counts'!I24/Populations00*Rate</f>
        <v>492.58520509929753</v>
      </c>
      <c r="J24" s="49">
        <f>'Violent Crime Counts'!J24/Populations00*Rate</f>
        <v>452.69274130604464</v>
      </c>
      <c r="K24" s="49">
        <f>'Violent Crime Counts'!K24/Populations00*Rate</f>
        <v>421.47255225045524</v>
      </c>
      <c r="L24" s="49">
        <f>'Violent Crime Counts'!L24/Populations10*Rate</f>
        <v>516.08397035427413</v>
      </c>
      <c r="M24" s="49">
        <f>'Violent Crime Counts'!M24/Populations10*Rate</f>
        <v>467.57983780218075</v>
      </c>
      <c r="N24" s="49">
        <f>'Violent Crime Counts'!N24/Populations10*Rate</f>
        <v>453.99868068759457</v>
      </c>
      <c r="O24" s="49">
        <f>'Violent Crime Counts'!O24/Populations10*Rate</f>
        <v>438.4773582709247</v>
      </c>
      <c r="P24" s="62">
        <f>'Violent Crime Counts'!P24/Populations10*Rate</f>
        <v>401.61421753133374</v>
      </c>
      <c r="Q24" s="69">
        <v>57655</v>
      </c>
      <c r="R24" s="62">
        <v>51542</v>
      </c>
    </row>
    <row r="25" spans="1:19" ht="15.95" customHeight="1" x14ac:dyDescent="0.25">
      <c r="A25" s="61">
        <v>6</v>
      </c>
      <c r="B25" s="3">
        <v>1</v>
      </c>
      <c r="C25" s="4" t="s">
        <v>24</v>
      </c>
      <c r="D25" s="49">
        <f>'Violent Crime Counts'!D25/Populations00*Rate</f>
        <v>797.0512255056392</v>
      </c>
      <c r="E25" s="49">
        <f>'Violent Crime Counts'!E25/Populations00*Rate</f>
        <v>1033.3312330665995</v>
      </c>
      <c r="F25" s="49">
        <f>'Violent Crime Counts'!F25/Populations00*Rate</f>
        <v>1014.4288324617227</v>
      </c>
      <c r="G25" s="49">
        <f>'Violent Crime Counts'!G25/Populations00*Rate</f>
        <v>893.13842858042972</v>
      </c>
      <c r="H25" s="49">
        <f>'Violent Crime Counts'!H25/Populations00*Rate</f>
        <v>789.17522525360721</v>
      </c>
      <c r="I25" s="49">
        <f>'Violent Crime Counts'!I25/Populations00*Rate</f>
        <v>762.39682439669843</v>
      </c>
      <c r="J25" s="49">
        <f>'Violent Crime Counts'!J25/Populations00*Rate</f>
        <v>831.70562661458018</v>
      </c>
      <c r="K25" s="49">
        <f>'Violent Crime Counts'!K25/Populations00*Rate</f>
        <v>861.63442757230166</v>
      </c>
      <c r="L25" s="49">
        <f>'Violent Crime Counts'!L25/Populations10*Rate</f>
        <v>856.50379152952291</v>
      </c>
      <c r="M25" s="49">
        <f>'Violent Crime Counts'!M25/Populations10*Rate</f>
        <v>854.68531214198686</v>
      </c>
      <c r="N25" s="49">
        <f>'Violent Crime Counts'!N25/Populations10*Rate</f>
        <v>754.6689458274991</v>
      </c>
      <c r="O25" s="49">
        <f>'Violent Crime Counts'!O25/Populations10*Rate</f>
        <v>576.45796584895709</v>
      </c>
      <c r="P25" s="62">
        <f>'Violent Crime Counts'!P25/Populations10*Rate</f>
        <v>532.81446054808976</v>
      </c>
      <c r="Q25" s="69">
        <v>63484</v>
      </c>
      <c r="R25" s="62">
        <v>54991</v>
      </c>
    </row>
    <row r="26" spans="1:19" ht="15.95" customHeight="1" x14ac:dyDescent="0.25">
      <c r="A26" s="61">
        <v>6</v>
      </c>
      <c r="B26" s="3">
        <v>3</v>
      </c>
      <c r="C26" s="4" t="s">
        <v>25</v>
      </c>
      <c r="D26" s="49">
        <f>'Violent Crime Counts'!D26/Populations00*Rate</f>
        <v>695.50439804251698</v>
      </c>
      <c r="E26" s="49">
        <f>'Violent Crime Counts'!E26/Populations00*Rate</f>
        <v>730.12226400843417</v>
      </c>
      <c r="F26" s="49">
        <f>'Violent Crime Counts'!F26/Populations00*Rate</f>
        <v>693.93085868042988</v>
      </c>
      <c r="G26" s="49">
        <f>'Violent Crime Counts'!G26/Populations00*Rate</f>
        <v>706.51917357712705</v>
      </c>
      <c r="H26" s="49">
        <f>'Violent Crime Counts'!H26/Populations00*Rate</f>
        <v>575.91540652389415</v>
      </c>
      <c r="I26" s="49">
        <f>'Violent Crime Counts'!I26/Populations00*Rate</f>
        <v>575.91540652389415</v>
      </c>
      <c r="J26" s="49">
        <f>'Violent Crime Counts'!J26/Populations00*Rate</f>
        <v>612.10681185189844</v>
      </c>
      <c r="K26" s="49">
        <f>'Violent Crime Counts'!K26/Populations00*Rate</f>
        <v>538.15046183380275</v>
      </c>
      <c r="L26" s="49">
        <f>'Violent Crime Counts'!L26/Populations10*Rate</f>
        <v>605.01756502608134</v>
      </c>
      <c r="M26" s="49">
        <f>'Violent Crime Counts'!M26/Populations10*Rate</f>
        <v>628.08275078953909</v>
      </c>
      <c r="N26" s="49">
        <f>'Violent Crime Counts'!N26/Populations10*Rate</f>
        <v>500.33710656115824</v>
      </c>
      <c r="O26" s="49">
        <f>'Violent Crime Counts'!O26/Populations10*Rate</f>
        <v>450.65824491678796</v>
      </c>
      <c r="P26" s="62">
        <f>'Violent Crime Counts'!P26/Populations10*Rate</f>
        <v>393.88240303750752</v>
      </c>
      <c r="Q26" s="69">
        <v>63551</v>
      </c>
      <c r="R26" s="62">
        <v>56362</v>
      </c>
    </row>
    <row r="27" spans="1:19" ht="15.95" customHeight="1" x14ac:dyDescent="0.25">
      <c r="A27" s="61">
        <v>7</v>
      </c>
      <c r="B27" s="3">
        <v>31</v>
      </c>
      <c r="C27" s="4" t="s">
        <v>26</v>
      </c>
      <c r="D27" s="49">
        <f>'Violent Crime Counts'!D27/Populations00*Rate</f>
        <v>801.70788762462803</v>
      </c>
      <c r="E27" s="49">
        <f>'Violent Crime Counts'!E27/Populations00*Rate</f>
        <v>997.0248234198632</v>
      </c>
      <c r="F27" s="49">
        <f>'Violent Crime Counts'!F27/Populations00*Rate</f>
        <v>863.02832095569033</v>
      </c>
      <c r="G27" s="49">
        <f>'Violent Crime Counts'!G27/Populations00*Rate</f>
        <v>878.92621107855825</v>
      </c>
      <c r="H27" s="49">
        <f>'Violent Crime Counts'!H27/Populations00*Rate</f>
        <v>774.45436169971151</v>
      </c>
      <c r="I27" s="49">
        <f>'Violent Crime Counts'!I27/Populations00*Rate</f>
        <v>740.38745429356584</v>
      </c>
      <c r="J27" s="49">
        <f>'Violent Crime Counts'!J27/Populations00*Rate</f>
        <v>733.57407281233679</v>
      </c>
      <c r="K27" s="49">
        <f>'Violent Crime Counts'!K27/Populations00*Rate</f>
        <v>692.69378392496196</v>
      </c>
      <c r="L27" s="49">
        <f>'Violent Crime Counts'!L27/Populations10*Rate</f>
        <v>682.15493863401275</v>
      </c>
      <c r="M27" s="49">
        <f>'Violent Crime Counts'!M27/Populations10*Rate</f>
        <v>665.38063686432383</v>
      </c>
      <c r="N27" s="49">
        <f>'Violent Crime Counts'!N27/Populations10*Rate</f>
        <v>693.33780648047195</v>
      </c>
      <c r="O27" s="49">
        <f>'Violent Crime Counts'!O27/Populations10*Rate</f>
        <v>584.30484497749444</v>
      </c>
      <c r="P27" s="62">
        <f>'Violent Crime Counts'!P27/Populations10*Rate</f>
        <v>506.02477005227991</v>
      </c>
      <c r="Q27" s="69">
        <v>44031</v>
      </c>
      <c r="R27" s="62">
        <v>35769</v>
      </c>
    </row>
    <row r="28" spans="1:19" ht="15.95" customHeight="1" thickBot="1" x14ac:dyDescent="0.3">
      <c r="A28" s="64">
        <v>7</v>
      </c>
      <c r="B28" s="65">
        <v>30</v>
      </c>
      <c r="C28" s="66" t="s">
        <v>27</v>
      </c>
      <c r="D28" s="67">
        <f>'Violent Crime Counts'!D28/Populations00*Rate</f>
        <v>829.02350913023906</v>
      </c>
      <c r="E28" s="67">
        <f>'Violent Crime Counts'!E28/Populations00*Rate</f>
        <v>879.53355074612114</v>
      </c>
      <c r="F28" s="67">
        <f>'Violent Crime Counts'!F28/Populations00*Rate</f>
        <v>745.57213602573813</v>
      </c>
      <c r="G28" s="67">
        <f>'Violent Crime Counts'!G28/Populations00*Rate</f>
        <v>798.27826640752812</v>
      </c>
      <c r="H28" s="67">
        <f>'Violent Crime Counts'!H28/Populations00*Rate</f>
        <v>700.55231632462585</v>
      </c>
      <c r="I28" s="67">
        <f>'Violent Crime Counts'!I28/Populations00*Rate</f>
        <v>688.47382811213231</v>
      </c>
      <c r="J28" s="67">
        <f>'Violent Crime Counts'!J28/Populations00*Rate</f>
        <v>707.1405826223496</v>
      </c>
      <c r="K28" s="67">
        <f>'Violent Crime Counts'!K28/Populations00*Rate</f>
        <v>699.45427194167189</v>
      </c>
      <c r="L28" s="67">
        <f>'Violent Crime Counts'!L28/Populations10*Rate</f>
        <v>788.26556351528598</v>
      </c>
      <c r="M28" s="67">
        <f>'Violent Crime Counts'!M28/Populations10*Rate</f>
        <v>681.06144687720712</v>
      </c>
      <c r="N28" s="67">
        <f>'Violent Crime Counts'!N28/Populations10*Rate</f>
        <v>734.03289274543431</v>
      </c>
      <c r="O28" s="67">
        <f>'Violent Crime Counts'!O28/Populations10*Rate</f>
        <v>699.97982040157399</v>
      </c>
      <c r="P28" s="68">
        <f>'Violent Crime Counts'!P28/Populations10*Rate</f>
        <v>565.02875592775706</v>
      </c>
      <c r="Q28" s="70">
        <v>91071</v>
      </c>
      <c r="R28" s="68">
        <v>79288</v>
      </c>
    </row>
    <row r="29" spans="1:19" ht="15.95" customHeight="1" x14ac:dyDescent="0.25">
      <c r="A29" s="3"/>
      <c r="B29" s="3"/>
      <c r="C29" s="4"/>
      <c r="D29" s="5"/>
      <c r="E29" s="5"/>
      <c r="F29" s="5"/>
      <c r="G29" s="5"/>
      <c r="H29" s="5"/>
      <c r="I29" s="5"/>
      <c r="J29" s="5"/>
      <c r="K29" s="5"/>
      <c r="L29" s="5"/>
      <c r="M29" s="5"/>
      <c r="N29" s="5"/>
      <c r="O29" s="5"/>
      <c r="P29" s="5"/>
    </row>
    <row r="30" spans="1:19" ht="15.95" customHeight="1" x14ac:dyDescent="0.25">
      <c r="A30" s="22" t="s">
        <v>126</v>
      </c>
      <c r="B30" s="23"/>
      <c r="C30" s="11"/>
      <c r="D30" s="24"/>
      <c r="E30" s="24"/>
      <c r="F30" s="24"/>
      <c r="G30" s="24"/>
      <c r="H30" s="24"/>
      <c r="I30" s="24"/>
      <c r="J30" s="24"/>
      <c r="K30" s="24"/>
      <c r="L30" s="24"/>
      <c r="M30" s="24"/>
      <c r="N30" s="24"/>
      <c r="O30" s="24"/>
      <c r="P30" s="24"/>
      <c r="Q30" s="11"/>
      <c r="R30" s="11"/>
    </row>
    <row r="31" spans="1:19" ht="15.95" customHeight="1" x14ac:dyDescent="0.25">
      <c r="A31" s="25" t="s">
        <v>44</v>
      </c>
      <c r="B31" s="26"/>
      <c r="C31" s="27" t="s">
        <v>28</v>
      </c>
      <c r="D31" s="55">
        <f>'Violent Crime Counts'!D31/ChicagoPop00*Rate</f>
        <v>1503.7900343092026</v>
      </c>
      <c r="E31" s="55">
        <f>'Violent Crime Counts'!E31/ChicagoPop00*Rate</f>
        <v>1343.9497571836619</v>
      </c>
      <c r="F31" s="55">
        <f>'Violent Crime Counts'!F31/ChicagoPop00*Rate</f>
        <v>1283.6945652233965</v>
      </c>
      <c r="G31" s="55">
        <f>'Violent Crime Counts'!G31/ChicagoPop00*Rate</f>
        <v>1257.6242672692415</v>
      </c>
      <c r="H31" s="55">
        <f>'Violent Crime Counts'!H31/ChicagoPop00*Rate</f>
        <v>1235.3177606753554</v>
      </c>
      <c r="I31" s="55">
        <f>'Violent Crime Counts'!I31/ChicagoPop00*Rate</f>
        <v>1214.357931724134</v>
      </c>
      <c r="J31" s="55">
        <f>'Violent Crime Counts'!J31/ChicagoPop00*Rate</f>
        <v>1241.9475583007829</v>
      </c>
      <c r="K31" s="55">
        <f>'Violent Crime Counts'!K31/ChicagoPop00*Rate</f>
        <v>1179.655084778537</v>
      </c>
      <c r="L31" s="55">
        <f>'Violent Crime Counts'!L31/ChicagoPop10*Rate</f>
        <v>1147.1295052155403</v>
      </c>
      <c r="M31" s="55">
        <f>'Violent Crime Counts'!M31/ChicagoPop10*Rate</f>
        <v>1096.8252684562017</v>
      </c>
      <c r="N31" s="55">
        <f>'Violent Crime Counts'!N31/ChicagoPop10*Rate</f>
        <v>1052.790512531913</v>
      </c>
      <c r="O31" s="55">
        <f>'Violent Crime Counts'!O31/ChicagoPop10*Rate</f>
        <v>907.77630789160685</v>
      </c>
      <c r="P31" s="56">
        <f>'Violent Crime Counts'!P31/ChicagoPop10*Rate</f>
        <v>834.02643866036397</v>
      </c>
      <c r="Q31" s="55">
        <v>2896016</v>
      </c>
      <c r="R31" s="56">
        <v>2695598</v>
      </c>
    </row>
    <row r="32" spans="1:19" ht="15.95" customHeight="1" x14ac:dyDescent="0.25">
      <c r="A32" s="28">
        <v>1</v>
      </c>
      <c r="B32" s="4"/>
      <c r="C32" s="4" t="s">
        <v>29</v>
      </c>
      <c r="D32" s="49">
        <f>'Violent Crime Counts'!D32/ca1pop00*Rate</f>
        <v>2246.0736765498355</v>
      </c>
      <c r="E32" s="49">
        <f>'Violent Crime Counts'!E32/ca1pop00*Rate</f>
        <v>2738.2876952050801</v>
      </c>
      <c r="F32" s="49">
        <f>'Violent Crime Counts'!F32/ca1pop00*Rate</f>
        <v>2703.8438248251418</v>
      </c>
      <c r="G32" s="49">
        <f>'Violent Crime Counts'!G32/ca1pop00*Rate</f>
        <v>2636.6227229546171</v>
      </c>
      <c r="H32" s="49">
        <f>'Violent Crime Counts'!H32/ca1pop00*Rate</f>
        <v>2631.0672599901113</v>
      </c>
      <c r="I32" s="49">
        <f>'Violent Crime Counts'!I32/ca1pop00*Rate</f>
        <v>2926.0623434053878</v>
      </c>
      <c r="J32" s="49">
        <f>'Violent Crime Counts'!J32/ca1pop00*Rate</f>
        <v>2767.7316489169625</v>
      </c>
      <c r="K32" s="49">
        <f>'Violent Crime Counts'!K32/ca1pop00*Rate</f>
        <v>2667.7333155558517</v>
      </c>
      <c r="L32" s="49">
        <f>'Violent Crime Counts'!L32/ca1pop10*Rate</f>
        <v>2754.7316995775682</v>
      </c>
      <c r="M32" s="49">
        <f>'Violent Crime Counts'!M32/ca1pop10*Rate</f>
        <v>2631.1092306980372</v>
      </c>
      <c r="N32" s="49">
        <f>'Violent Crime Counts'!N32/ca1pop10*Rate</f>
        <v>2589.4610192573396</v>
      </c>
      <c r="O32" s="49">
        <f>'Violent Crime Counts'!O32/ca1pop10*Rate</f>
        <v>2205.3719581931286</v>
      </c>
      <c r="P32" s="50">
        <f>'Violent Crime Counts'!P32/ca1pop10*Rate</f>
        <v>1940.2777869594822</v>
      </c>
      <c r="Q32" s="49">
        <v>180003</v>
      </c>
      <c r="R32" s="50">
        <v>151267</v>
      </c>
      <c r="S32" s="4"/>
    </row>
    <row r="33" spans="1:19" ht="15.95" customHeight="1" x14ac:dyDescent="0.25">
      <c r="A33" s="28">
        <v>2</v>
      </c>
      <c r="B33" s="4"/>
      <c r="C33" s="4" t="s">
        <v>30</v>
      </c>
      <c r="D33" s="49">
        <f>'Violent Crime Counts'!D33/ca2pop00*Rate</f>
        <v>2089.7832817337458</v>
      </c>
      <c r="E33" s="49">
        <f>'Violent Crime Counts'!E33/ca2pop00*Rate</f>
        <v>2578.3360612095994</v>
      </c>
      <c r="F33" s="49">
        <f>'Violent Crime Counts'!F33/ca2pop00*Rate</f>
        <v>2561.5744118633038</v>
      </c>
      <c r="G33" s="49">
        <f>'Violent Crime Counts'!G33/ca2pop00*Rate</f>
        <v>2599.0416280491413</v>
      </c>
      <c r="H33" s="49">
        <f>'Violent Crime Counts'!H33/ca2pop00*Rate</f>
        <v>2585.730906509436</v>
      </c>
      <c r="I33" s="49">
        <f>'Violent Crime Counts'!I33/ca2pop00*Rate</f>
        <v>2753.840389659048</v>
      </c>
      <c r="J33" s="49">
        <f>'Violent Crime Counts'!J33/ca2pop00*Rate</f>
        <v>2822.8589457908538</v>
      </c>
      <c r="K33" s="49">
        <f>'Violent Crime Counts'!K33/ca2pop00*Rate</f>
        <v>2507.8385360178263</v>
      </c>
      <c r="L33" s="49">
        <f>'Violent Crime Counts'!L33/ca2pop10*Rate</f>
        <v>2617.1348149885648</v>
      </c>
      <c r="M33" s="49">
        <f>'Violent Crime Counts'!M33/ca2pop10*Rate</f>
        <v>2431.8301765085321</v>
      </c>
      <c r="N33" s="49">
        <f>'Violent Crime Counts'!N33/ca2pop10*Rate</f>
        <v>2255.3216442854628</v>
      </c>
      <c r="O33" s="49">
        <f>'Violent Crime Counts'!O33/ca2pop10*Rate</f>
        <v>2071.1898199730254</v>
      </c>
      <c r="P33" s="50">
        <f>'Violent Crime Counts'!P33/ca2pop10*Rate</f>
        <v>1881.193924822612</v>
      </c>
      <c r="Q33" s="49">
        <v>202844</v>
      </c>
      <c r="R33" s="50">
        <v>170530</v>
      </c>
      <c r="S33" s="4"/>
    </row>
    <row r="34" spans="1:19" ht="15.95" customHeight="1" x14ac:dyDescent="0.25">
      <c r="A34" s="28">
        <v>3</v>
      </c>
      <c r="B34" s="4"/>
      <c r="C34" s="4" t="s">
        <v>31</v>
      </c>
      <c r="D34" s="49">
        <f>'Violent Crime Counts'!D34/ca3pop00*Rate</f>
        <v>2126.149031152544</v>
      </c>
      <c r="E34" s="49">
        <f>'Violent Crime Counts'!E34/ca3pop00*Rate</f>
        <v>2515.6952172797933</v>
      </c>
      <c r="F34" s="49">
        <f>'Violent Crime Counts'!F34/ca3pop00*Rate</f>
        <v>2386.7137987815531</v>
      </c>
      <c r="G34" s="49">
        <f>'Violent Crime Counts'!G34/ca3pop00*Rate</f>
        <v>2373.3324412428306</v>
      </c>
      <c r="H34" s="49">
        <f>'Violent Crime Counts'!H34/ca3pop00*Rate</f>
        <v>2247.3246577531959</v>
      </c>
      <c r="I34" s="49">
        <f>'Violent Crime Counts'!I34/ca3pop00*Rate</f>
        <v>2183.391505068189</v>
      </c>
      <c r="J34" s="49">
        <f>'Violent Crime Counts'!J34/ca3pop00*Rate</f>
        <v>2391.9176600466117</v>
      </c>
      <c r="K34" s="49">
        <f>'Violent Crime Counts'!K34/ca3pop00*Rate</f>
        <v>2388.2006162858552</v>
      </c>
      <c r="L34" s="49">
        <f>'Violent Crime Counts'!L34/ca3pop10*Rate</f>
        <v>2533.1746010980432</v>
      </c>
      <c r="M34" s="49">
        <f>'Violent Crime Counts'!M34/ca3pop10*Rate</f>
        <v>2424.1552087285286</v>
      </c>
      <c r="N34" s="49">
        <f>'Violent Crime Counts'!N34/ca3pop10*Rate</f>
        <v>2391.0133134481962</v>
      </c>
      <c r="O34" s="49">
        <f>'Violent Crime Counts'!O34/ca3pop10*Rate</f>
        <v>1966.7098383460448</v>
      </c>
      <c r="P34" s="50">
        <f>'Violent Crime Counts'!P34/ca3pop10*Rate</f>
        <v>1975.431389735606</v>
      </c>
      <c r="Q34" s="49">
        <v>269031</v>
      </c>
      <c r="R34" s="50">
        <v>229317</v>
      </c>
      <c r="S34" s="4"/>
    </row>
    <row r="35" spans="1:19" ht="15.95" customHeight="1" x14ac:dyDescent="0.25">
      <c r="A35" s="28">
        <v>4</v>
      </c>
      <c r="B35" s="4"/>
      <c r="C35" s="4" t="s">
        <v>32</v>
      </c>
      <c r="D35" s="49">
        <f>'Violent Crime Counts'!D35/ca4pop00*Rate</f>
        <v>1770.2266195284485</v>
      </c>
      <c r="E35" s="49">
        <f>'Violent Crime Counts'!E35/ca4pop00*Rate</f>
        <v>2111.0461123686955</v>
      </c>
      <c r="F35" s="49">
        <f>'Violent Crime Counts'!F35/ca4pop00*Rate</f>
        <v>1926.6475061678154</v>
      </c>
      <c r="G35" s="49">
        <f>'Violent Crime Counts'!G35/ca4pop00*Rate</f>
        <v>1921.5606480657223</v>
      </c>
      <c r="H35" s="49">
        <f>'Violent Crime Counts'!H35/ca4pop00*Rate</f>
        <v>2081.7966782816593</v>
      </c>
      <c r="I35" s="49">
        <f>'Violent Crime Counts'!I35/ca4pop00*Rate</f>
        <v>2090.6986799603228</v>
      </c>
      <c r="J35" s="49">
        <f>'Violent Crime Counts'!J35/ca4pop00*Rate</f>
        <v>2109.7743978431722</v>
      </c>
      <c r="K35" s="49">
        <f>'Violent Crime Counts'!K35/ca4pop00*Rate</f>
        <v>1934.2777933209554</v>
      </c>
      <c r="L35" s="49">
        <f>'Violent Crime Counts'!L35/ca4pop10*Rate</f>
        <v>2098.340119010335</v>
      </c>
      <c r="M35" s="49">
        <f>'Violent Crime Counts'!M35/ca4pop10*Rate</f>
        <v>2008.8586640418773</v>
      </c>
      <c r="N35" s="49">
        <f>'Violent Crime Counts'!N35/ca4pop10*Rate</f>
        <v>1899.9895604969201</v>
      </c>
      <c r="O35" s="49">
        <f>'Violent Crime Counts'!O35/ca4pop10*Rate</f>
        <v>1706.1130747319285</v>
      </c>
      <c r="P35" s="50">
        <f>'Violent Crime Counts'!P35/ca4pop10*Rate</f>
        <v>1512.2365889669366</v>
      </c>
      <c r="Q35" s="49">
        <v>78634</v>
      </c>
      <c r="R35" s="50">
        <v>67053</v>
      </c>
      <c r="S35" s="4"/>
    </row>
    <row r="36" spans="1:19" ht="15.95" customHeight="1" x14ac:dyDescent="0.25">
      <c r="A36" s="28">
        <v>5</v>
      </c>
      <c r="B36" s="4"/>
      <c r="C36" s="4" t="s">
        <v>33</v>
      </c>
      <c r="D36" s="49">
        <f>'Violent Crime Counts'!D36/ca5pop00*Rate</f>
        <v>771.70109763696496</v>
      </c>
      <c r="E36" s="49">
        <f>'Violent Crime Counts'!E36/ca5pop00*Rate</f>
        <v>974.07957734852243</v>
      </c>
      <c r="F36" s="49">
        <f>'Violent Crime Counts'!F36/ca5pop00*Rate</f>
        <v>823.89344240468233</v>
      </c>
      <c r="G36" s="49">
        <f>'Violent Crime Counts'!G36/ca5pop00*Rate</f>
        <v>790.87379571490203</v>
      </c>
      <c r="H36" s="49">
        <f>'Violent Crime Counts'!H36/ca5pop00*Rate</f>
        <v>747.20265009293439</v>
      </c>
      <c r="I36" s="49">
        <f>'Violent Crime Counts'!I36/ca5pop00*Rate</f>
        <v>723.23677749551302</v>
      </c>
      <c r="J36" s="49">
        <f>'Violent Crime Counts'!J36/ca5pop00*Rate</f>
        <v>758.91929891834025</v>
      </c>
      <c r="K36" s="49">
        <f>'Violent Crime Counts'!K36/ca5pop00*Rate</f>
        <v>817.50254304537009</v>
      </c>
      <c r="L36" s="49">
        <f>'Violent Crime Counts'!L36/ca5pop10*Rate</f>
        <v>799.55793129891515</v>
      </c>
      <c r="M36" s="49">
        <f>'Violent Crime Counts'!M36/ca5pop10*Rate</f>
        <v>715.54232356722378</v>
      </c>
      <c r="N36" s="49">
        <f>'Violent Crime Counts'!N36/ca5pop10*Rate</f>
        <v>627.57967386156031</v>
      </c>
      <c r="O36" s="49">
        <f>'Violent Crime Counts'!O36/ca5pop10*Rate</f>
        <v>529.46748765139728</v>
      </c>
      <c r="P36" s="50">
        <f>'Violent Crime Counts'!P36/ca5pop10*Rate</f>
        <v>499.5827412770372</v>
      </c>
      <c r="Q36" s="49">
        <v>187767</v>
      </c>
      <c r="R36" s="50">
        <v>177348</v>
      </c>
      <c r="S36" s="4"/>
    </row>
    <row r="37" spans="1:19" ht="15.95" customHeight="1" x14ac:dyDescent="0.25">
      <c r="A37" s="28">
        <v>6</v>
      </c>
      <c r="B37" s="4"/>
      <c r="C37" s="4" t="s">
        <v>34</v>
      </c>
      <c r="D37" s="49">
        <f>'Violent Crime Counts'!D37/ca6pop00*Rate</f>
        <v>641.61568032920025</v>
      </c>
      <c r="E37" s="49">
        <f>'Violent Crime Counts'!E37/ca6pop00*Rate</f>
        <v>787.80659483458771</v>
      </c>
      <c r="F37" s="49">
        <f>'Violent Crime Counts'!F37/ca6pop00*Rate</f>
        <v>738.53484216795709</v>
      </c>
      <c r="G37" s="49">
        <f>'Violent Crime Counts'!G37/ca6pop00*Rate</f>
        <v>688.18019383832359</v>
      </c>
      <c r="H37" s="49">
        <f>'Violent Crime Counts'!H37/ca6pop00*Rate</f>
        <v>615.62618441713141</v>
      </c>
      <c r="I37" s="49">
        <f>'Violent Crime Counts'!I37/ca6pop00*Rate</f>
        <v>614.00184092262703</v>
      </c>
      <c r="J37" s="49">
        <f>'Violent Crime Counts'!J37/ca6pop00*Rate</f>
        <v>637.8255455086902</v>
      </c>
      <c r="K37" s="49">
        <f>'Violent Crime Counts'!K37/ca6pop00*Rate</f>
        <v>612.91894525962425</v>
      </c>
      <c r="L37" s="49">
        <f>'Violent Crime Counts'!L37/ca6pop10*Rate</f>
        <v>661.77599066883568</v>
      </c>
      <c r="M37" s="49">
        <f>'Violent Crime Counts'!M37/ca6pop10*Rate</f>
        <v>653.79538966819121</v>
      </c>
      <c r="N37" s="49">
        <f>'Violent Crime Counts'!N37/ca6pop10*Rate</f>
        <v>571.53381012308535</v>
      </c>
      <c r="O37" s="49">
        <f>'Violent Crime Counts'!O37/ca6pop10*Rate</f>
        <v>489.27223057797966</v>
      </c>
      <c r="P37" s="50">
        <f>'Violent Crime Counts'!P37/ca6pop10*Rate</f>
        <v>443.23030172810712</v>
      </c>
      <c r="Q37" s="49">
        <v>184690</v>
      </c>
      <c r="R37" s="50">
        <v>162895</v>
      </c>
      <c r="S37" s="4"/>
    </row>
    <row r="38" spans="1:19" ht="15.95" customHeight="1" x14ac:dyDescent="0.25">
      <c r="A38" s="29">
        <v>7</v>
      </c>
      <c r="B38" s="11"/>
      <c r="C38" s="11" t="s">
        <v>35</v>
      </c>
      <c r="D38" s="54">
        <f>'Violent Crime Counts'!D38/ca7pop00*Rate</f>
        <v>820.1210936921733</v>
      </c>
      <c r="E38" s="54">
        <f>'Violent Crime Counts'!E38/ca7pop00*Rate</f>
        <v>917.82505070243224</v>
      </c>
      <c r="F38" s="54">
        <f>'Violent Crime Counts'!F38/ca7pop00*Rate</f>
        <v>783.85220055957723</v>
      </c>
      <c r="G38" s="54">
        <f>'Violent Crime Counts'!G38/ca7pop00*Rate</f>
        <v>824.56218264718507</v>
      </c>
      <c r="H38" s="54">
        <f>'Violent Crime Counts'!H38/ca7pop00*Rate</f>
        <v>724.63768115942025</v>
      </c>
      <c r="I38" s="54">
        <f>'Violent Crime Counts'!I38/ca7pop00*Rate</f>
        <v>705.39296235436927</v>
      </c>
      <c r="J38" s="54">
        <f>'Violent Crime Counts'!J38/ca7pop00*Rate</f>
        <v>715.75550324939684</v>
      </c>
      <c r="K38" s="54">
        <f>'Violent Crime Counts'!K38/ca7pop00*Rate</f>
        <v>697.25096593684771</v>
      </c>
      <c r="L38" s="54">
        <f>'Violent Crime Counts'!L38/ca7pop10*Rate</f>
        <v>755.27781882023692</v>
      </c>
      <c r="M38" s="54">
        <f>'Violent Crime Counts'!M38/ca7pop10*Rate</f>
        <v>676.18658577922247</v>
      </c>
      <c r="N38" s="54">
        <f>'Violent Crime Counts'!N38/ca7pop10*Rate</f>
        <v>721.38157608837355</v>
      </c>
      <c r="O38" s="54">
        <f>'Violent Crime Counts'!O38/ca7pop10*Rate</f>
        <v>664.01870377291254</v>
      </c>
      <c r="P38" s="57">
        <f>'Violent Crime Counts'!P38/ca7pop10*Rate</f>
        <v>546.68555585492413</v>
      </c>
      <c r="Q38" s="54">
        <v>135102</v>
      </c>
      <c r="R38" s="57">
        <v>115057</v>
      </c>
      <c r="S38" s="4"/>
    </row>
    <row r="39" spans="1:19" x14ac:dyDescent="0.25">
      <c r="A39" s="4"/>
      <c r="B39" s="4"/>
      <c r="C39" s="4"/>
      <c r="D39" s="4"/>
      <c r="E39" s="4"/>
      <c r="F39" s="4"/>
      <c r="G39" s="4"/>
      <c r="H39" s="4"/>
      <c r="I39" s="4"/>
      <c r="J39" s="4"/>
      <c r="K39" s="4"/>
      <c r="L39" s="4"/>
      <c r="M39" s="4"/>
      <c r="N39" s="4"/>
      <c r="O39" s="4"/>
      <c r="P39" s="4"/>
      <c r="Q39" s="4"/>
      <c r="R39" s="4"/>
      <c r="S39" s="4"/>
    </row>
    <row r="40" spans="1:19" x14ac:dyDescent="0.25">
      <c r="A40" s="7" t="s">
        <v>39</v>
      </c>
    </row>
    <row r="41" spans="1:19" x14ac:dyDescent="0.25">
      <c r="A41" t="s">
        <v>37</v>
      </c>
    </row>
  </sheetData>
  <autoFilter ref="A3:R28">
    <sortState ref="A4:R28">
      <sortCondition ref="A3:A28"/>
    </sortState>
  </autoFilter>
  <mergeCells count="3">
    <mergeCell ref="A1:P1"/>
    <mergeCell ref="Q2:R2"/>
    <mergeCell ref="A2:P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R34"/>
  <sheetViews>
    <sheetView zoomScaleNormal="100" workbookViewId="0">
      <selection activeCell="A29" sqref="A29"/>
    </sheetView>
  </sheetViews>
  <sheetFormatPr defaultRowHeight="15" x14ac:dyDescent="0.25"/>
  <cols>
    <col min="1" max="1" width="169" style="115" bestFit="1" customWidth="1"/>
    <col min="2" max="2" width="9.140625" style="47" customWidth="1"/>
    <col min="3" max="8" width="9.140625" style="47"/>
    <col min="9" max="18" width="9.140625" style="47" customWidth="1"/>
    <col min="19" max="16384" width="9.140625" style="47"/>
  </cols>
  <sheetData>
    <row r="1" spans="1:18" customFormat="1" ht="16.5" customHeight="1" x14ac:dyDescent="0.25">
      <c r="A1" s="148" t="s">
        <v>135</v>
      </c>
    </row>
    <row r="2" spans="1:18" customFormat="1" x14ac:dyDescent="0.25">
      <c r="A2" s="149" t="s">
        <v>41</v>
      </c>
    </row>
    <row r="3" spans="1:18" ht="15" customHeight="1" x14ac:dyDescent="0.25">
      <c r="A3" s="150" t="s">
        <v>136</v>
      </c>
      <c r="B3" s="108"/>
      <c r="C3" s="108"/>
      <c r="D3" s="108"/>
      <c r="E3" s="108"/>
      <c r="F3" s="108"/>
      <c r="G3" s="108"/>
      <c r="H3" s="108"/>
      <c r="I3" s="108"/>
      <c r="J3" s="108"/>
      <c r="K3" s="108"/>
      <c r="L3" s="108"/>
      <c r="M3" s="108"/>
      <c r="N3" s="108"/>
      <c r="O3" s="108"/>
      <c r="P3" s="108"/>
      <c r="Q3" s="108"/>
      <c r="R3" s="108"/>
    </row>
    <row r="4" spans="1:18" ht="45" customHeight="1" x14ac:dyDescent="0.25">
      <c r="A4" s="151" t="s">
        <v>155</v>
      </c>
      <c r="B4" s="109"/>
      <c r="C4" s="109"/>
      <c r="D4" s="109"/>
      <c r="E4" s="109"/>
      <c r="F4" s="109"/>
      <c r="G4" s="109"/>
      <c r="H4" s="109"/>
      <c r="I4" s="109"/>
      <c r="J4" s="109"/>
      <c r="K4" s="109"/>
      <c r="L4" s="109"/>
      <c r="M4" s="109"/>
      <c r="N4" s="109"/>
      <c r="O4" s="109"/>
      <c r="P4" s="109"/>
      <c r="Q4" s="109"/>
      <c r="R4" s="109"/>
    </row>
    <row r="5" spans="1:18" ht="9.9499999999999993" customHeight="1" x14ac:dyDescent="0.25">
      <c r="A5" s="152"/>
      <c r="B5" s="107"/>
      <c r="C5" s="107"/>
      <c r="D5" s="107"/>
      <c r="E5" s="107"/>
      <c r="F5" s="107"/>
      <c r="G5" s="107"/>
      <c r="H5" s="107"/>
      <c r="I5" s="107"/>
      <c r="J5" s="107"/>
      <c r="K5" s="107"/>
      <c r="L5" s="107"/>
      <c r="M5" s="107"/>
      <c r="N5" s="107"/>
      <c r="O5" s="107"/>
      <c r="P5" s="107"/>
      <c r="Q5" s="107"/>
      <c r="R5" s="107"/>
    </row>
    <row r="6" spans="1:18" x14ac:dyDescent="0.25">
      <c r="A6" s="153" t="s">
        <v>127</v>
      </c>
      <c r="B6" s="48"/>
      <c r="C6" s="48"/>
      <c r="D6" s="48"/>
      <c r="E6" s="48"/>
      <c r="F6" s="48"/>
      <c r="G6" s="48"/>
      <c r="H6" s="48"/>
      <c r="I6" s="48"/>
      <c r="J6" s="48"/>
      <c r="K6" s="48"/>
      <c r="L6" s="48"/>
      <c r="M6" s="48"/>
      <c r="N6" s="48"/>
      <c r="O6" s="48"/>
      <c r="P6" s="48"/>
      <c r="Q6" s="48"/>
      <c r="R6" s="48"/>
    </row>
    <row r="7" spans="1:18" ht="30" customHeight="1" x14ac:dyDescent="0.25">
      <c r="A7" s="114" t="s">
        <v>137</v>
      </c>
      <c r="B7" s="109"/>
      <c r="C7" s="109"/>
      <c r="D7" s="109"/>
      <c r="E7" s="109"/>
      <c r="F7" s="109"/>
      <c r="G7" s="109"/>
      <c r="H7" s="109"/>
      <c r="I7" s="109"/>
      <c r="J7" s="109"/>
      <c r="K7" s="109"/>
      <c r="L7" s="109"/>
      <c r="M7" s="109"/>
      <c r="N7" s="109"/>
      <c r="O7" s="109"/>
      <c r="P7" s="109"/>
      <c r="Q7" s="109"/>
      <c r="R7" s="109"/>
    </row>
    <row r="8" spans="1:18" ht="15" customHeight="1" x14ac:dyDescent="0.25">
      <c r="A8" s="151" t="s">
        <v>138</v>
      </c>
      <c r="B8" s="109"/>
      <c r="C8" s="109"/>
      <c r="D8" s="109"/>
      <c r="E8" s="109"/>
      <c r="F8" s="109"/>
      <c r="G8" s="109"/>
      <c r="H8" s="109"/>
      <c r="I8" s="109"/>
      <c r="J8" s="109"/>
      <c r="K8" s="109"/>
      <c r="L8" s="109"/>
      <c r="M8" s="109"/>
      <c r="N8" s="109"/>
      <c r="O8" s="109"/>
      <c r="P8" s="109"/>
      <c r="Q8" s="109"/>
      <c r="R8" s="109"/>
    </row>
    <row r="9" spans="1:18" ht="15" customHeight="1" x14ac:dyDescent="0.25">
      <c r="A9" s="151" t="s">
        <v>139</v>
      </c>
      <c r="B9" s="109"/>
      <c r="C9" s="109"/>
      <c r="D9" s="109"/>
      <c r="E9" s="109"/>
      <c r="F9" s="109"/>
      <c r="G9" s="109"/>
      <c r="H9" s="109"/>
      <c r="I9" s="109"/>
      <c r="J9" s="109"/>
      <c r="K9" s="109"/>
      <c r="L9" s="109"/>
      <c r="M9" s="109"/>
      <c r="N9" s="109"/>
      <c r="O9" s="109"/>
      <c r="P9" s="109"/>
      <c r="Q9" s="109"/>
      <c r="R9" s="109"/>
    </row>
    <row r="10" spans="1:18" ht="9.9499999999999993" customHeight="1" x14ac:dyDescent="0.25">
      <c r="B10" s="110"/>
      <c r="C10" s="110"/>
      <c r="D10" s="110"/>
      <c r="E10" s="110"/>
      <c r="F10" s="110"/>
      <c r="G10" s="110"/>
      <c r="H10" s="110"/>
      <c r="I10" s="110"/>
      <c r="J10" s="110"/>
      <c r="K10" s="110"/>
      <c r="L10" s="110"/>
      <c r="M10" s="110"/>
      <c r="N10" s="110"/>
      <c r="O10" s="110"/>
      <c r="P10" s="110"/>
      <c r="Q10" s="110"/>
      <c r="R10" s="110"/>
    </row>
    <row r="11" spans="1:18" x14ac:dyDescent="0.25">
      <c r="A11" s="154" t="s">
        <v>40</v>
      </c>
      <c r="B11" s="111"/>
      <c r="C11" s="111"/>
      <c r="D11" s="111"/>
      <c r="E11" s="111"/>
      <c r="F11" s="111"/>
      <c r="G11" s="111"/>
      <c r="H11" s="111"/>
      <c r="I11" s="111"/>
      <c r="J11" s="111"/>
      <c r="K11" s="111"/>
      <c r="L11" s="111"/>
      <c r="M11" s="111"/>
      <c r="N11" s="111"/>
      <c r="O11" s="111"/>
      <c r="P11" s="111"/>
      <c r="Q11" s="111"/>
      <c r="R11" s="111"/>
    </row>
    <row r="12" spans="1:18" ht="15" customHeight="1" x14ac:dyDescent="0.25">
      <c r="A12" s="155" t="s">
        <v>140</v>
      </c>
      <c r="B12" s="112"/>
      <c r="C12" s="112"/>
      <c r="D12" s="112"/>
      <c r="E12" s="112"/>
      <c r="F12" s="112"/>
      <c r="G12" s="112"/>
      <c r="H12" s="112"/>
      <c r="I12" s="112"/>
      <c r="J12" s="112"/>
      <c r="K12" s="112"/>
      <c r="L12" s="112"/>
      <c r="M12" s="112"/>
      <c r="N12" s="112"/>
      <c r="O12" s="112"/>
      <c r="P12" s="112"/>
      <c r="Q12" s="112"/>
      <c r="R12" s="112"/>
    </row>
    <row r="13" spans="1:18" ht="15" customHeight="1" x14ac:dyDescent="0.25">
      <c r="A13" s="156" t="s">
        <v>153</v>
      </c>
      <c r="B13" s="112"/>
      <c r="C13" s="112"/>
      <c r="D13" s="112"/>
      <c r="E13" s="112"/>
      <c r="F13" s="112"/>
      <c r="G13" s="112"/>
      <c r="H13" s="112"/>
      <c r="I13" s="112"/>
      <c r="J13" s="112"/>
      <c r="K13" s="112"/>
      <c r="L13" s="112"/>
      <c r="M13" s="112"/>
      <c r="N13" s="112"/>
      <c r="O13" s="112"/>
      <c r="P13" s="112"/>
      <c r="Q13" s="112"/>
      <c r="R13" s="112"/>
    </row>
    <row r="14" spans="1:18" x14ac:dyDescent="0.25">
      <c r="A14" s="157" t="s">
        <v>145</v>
      </c>
      <c r="B14" s="110"/>
      <c r="C14" s="110"/>
      <c r="D14" s="110"/>
      <c r="E14" s="110"/>
      <c r="F14" s="110"/>
      <c r="G14" s="110"/>
      <c r="H14" s="110"/>
      <c r="I14" s="110"/>
      <c r="J14" s="110"/>
      <c r="K14" s="110"/>
      <c r="L14" s="110"/>
      <c r="M14" s="110"/>
      <c r="N14" s="110"/>
      <c r="O14" s="110"/>
      <c r="P14" s="110"/>
      <c r="Q14" s="110"/>
      <c r="R14" s="110"/>
    </row>
    <row r="15" spans="1:18" x14ac:dyDescent="0.25">
      <c r="A15" s="157" t="s">
        <v>146</v>
      </c>
      <c r="B15" s="110"/>
      <c r="C15" s="110"/>
      <c r="D15" s="110"/>
      <c r="E15" s="110"/>
      <c r="F15" s="110"/>
      <c r="G15" s="110"/>
      <c r="H15" s="110"/>
      <c r="I15" s="110"/>
      <c r="J15" s="110"/>
      <c r="K15" s="110"/>
      <c r="L15" s="110"/>
      <c r="M15" s="110"/>
      <c r="N15" s="110"/>
      <c r="O15" s="110"/>
      <c r="P15" s="110"/>
      <c r="Q15" s="110"/>
      <c r="R15" s="110"/>
    </row>
    <row r="16" spans="1:18" x14ac:dyDescent="0.25">
      <c r="A16" s="158" t="s">
        <v>147</v>
      </c>
      <c r="B16" s="113"/>
      <c r="C16" s="113"/>
      <c r="D16" s="113"/>
      <c r="E16" s="113"/>
      <c r="F16" s="113"/>
      <c r="G16" s="113"/>
      <c r="H16" s="113"/>
      <c r="I16" s="113"/>
      <c r="J16" s="113"/>
      <c r="K16" s="113"/>
      <c r="L16" s="113"/>
      <c r="M16" s="113"/>
      <c r="N16" s="113"/>
      <c r="O16" s="113"/>
      <c r="P16" s="113"/>
      <c r="Q16" s="113"/>
      <c r="R16" s="113"/>
    </row>
    <row r="17" spans="1:18" ht="9.9499999999999993" customHeight="1" x14ac:dyDescent="0.25">
      <c r="B17" s="110"/>
      <c r="C17" s="110"/>
      <c r="D17" s="110"/>
      <c r="E17" s="110"/>
      <c r="F17" s="110"/>
      <c r="G17" s="110"/>
      <c r="H17" s="110"/>
      <c r="I17" s="110"/>
      <c r="J17" s="110"/>
      <c r="K17" s="110"/>
      <c r="L17" s="110"/>
      <c r="M17" s="110"/>
      <c r="N17" s="110"/>
      <c r="O17" s="110"/>
      <c r="P17" s="110"/>
      <c r="Q17" s="110"/>
      <c r="R17" s="110"/>
    </row>
    <row r="18" spans="1:18" x14ac:dyDescent="0.25">
      <c r="A18" s="154" t="s">
        <v>159</v>
      </c>
      <c r="B18" s="111"/>
      <c r="C18" s="111"/>
      <c r="D18" s="111"/>
      <c r="E18" s="111"/>
      <c r="F18" s="111"/>
      <c r="G18" s="111"/>
      <c r="H18" s="111"/>
      <c r="I18" s="111"/>
      <c r="J18" s="111"/>
      <c r="K18" s="111"/>
      <c r="L18" s="111"/>
      <c r="M18" s="111"/>
      <c r="N18" s="111"/>
      <c r="O18" s="111"/>
      <c r="P18" s="111"/>
      <c r="Q18" s="111"/>
      <c r="R18" s="111"/>
    </row>
    <row r="19" spans="1:18" x14ac:dyDescent="0.25">
      <c r="A19" s="159" t="s">
        <v>161</v>
      </c>
      <c r="B19" s="111"/>
      <c r="C19" s="111"/>
      <c r="D19" s="111"/>
      <c r="E19" s="111"/>
      <c r="F19" s="111"/>
      <c r="G19" s="111"/>
      <c r="H19" s="111"/>
      <c r="I19" s="111"/>
      <c r="J19" s="111"/>
      <c r="K19" s="111"/>
      <c r="L19" s="111"/>
      <c r="M19" s="111"/>
      <c r="N19" s="111"/>
      <c r="O19" s="111"/>
      <c r="P19" s="111"/>
      <c r="Q19" s="111"/>
      <c r="R19" s="111"/>
    </row>
    <row r="20" spans="1:18" ht="15" customHeight="1" x14ac:dyDescent="0.25">
      <c r="A20" s="115" t="s">
        <v>154</v>
      </c>
      <c r="B20" s="112"/>
      <c r="C20" s="112"/>
      <c r="D20" s="112"/>
      <c r="E20" s="112"/>
      <c r="F20" s="112"/>
      <c r="G20" s="112"/>
      <c r="H20" s="112"/>
      <c r="I20" s="112"/>
      <c r="J20" s="112"/>
      <c r="K20" s="112"/>
      <c r="L20" s="112"/>
      <c r="M20" s="112"/>
      <c r="N20" s="112"/>
      <c r="O20" s="112"/>
      <c r="P20" s="112"/>
      <c r="Q20" s="112"/>
      <c r="R20" s="112"/>
    </row>
    <row r="21" spans="1:18" x14ac:dyDescent="0.25">
      <c r="A21" s="115" t="s">
        <v>148</v>
      </c>
      <c r="B21" s="110"/>
      <c r="C21" s="110"/>
      <c r="D21" s="110"/>
      <c r="E21" s="110"/>
      <c r="F21" s="110"/>
      <c r="G21" s="110"/>
      <c r="H21" s="110"/>
      <c r="I21" s="110"/>
      <c r="J21" s="110"/>
      <c r="K21" s="110"/>
      <c r="L21" s="110"/>
      <c r="M21" s="110"/>
      <c r="N21" s="110"/>
      <c r="O21" s="110"/>
      <c r="P21" s="110"/>
      <c r="Q21" s="110"/>
      <c r="R21" s="110"/>
    </row>
    <row r="22" spans="1:18" x14ac:dyDescent="0.25">
      <c r="A22" s="115" t="s">
        <v>149</v>
      </c>
      <c r="B22" s="110"/>
      <c r="C22" s="110"/>
      <c r="D22" s="110"/>
      <c r="E22" s="110"/>
      <c r="F22" s="110"/>
      <c r="G22" s="110"/>
      <c r="H22" s="110"/>
      <c r="I22" s="110"/>
      <c r="J22" s="110"/>
      <c r="K22" s="110"/>
      <c r="L22" s="110"/>
      <c r="M22" s="110"/>
      <c r="N22" s="110"/>
      <c r="O22" s="110"/>
      <c r="P22" s="110"/>
      <c r="Q22" s="110"/>
      <c r="R22" s="110"/>
    </row>
    <row r="23" spans="1:18" x14ac:dyDescent="0.25">
      <c r="A23" s="115" t="s">
        <v>150</v>
      </c>
      <c r="B23" s="110"/>
      <c r="C23" s="110"/>
      <c r="D23" s="110"/>
      <c r="E23" s="110"/>
      <c r="F23" s="110"/>
      <c r="G23" s="110"/>
      <c r="H23" s="110"/>
      <c r="I23" s="110"/>
      <c r="J23" s="110"/>
      <c r="K23" s="110"/>
      <c r="L23" s="110"/>
      <c r="M23" s="110"/>
      <c r="N23" s="110"/>
      <c r="O23" s="110"/>
      <c r="P23" s="110"/>
      <c r="Q23" s="110"/>
      <c r="R23" s="110"/>
    </row>
    <row r="24" spans="1:18" x14ac:dyDescent="0.25">
      <c r="A24" s="115" t="s">
        <v>141</v>
      </c>
      <c r="B24" s="110"/>
      <c r="C24" s="110"/>
      <c r="D24" s="110"/>
      <c r="E24" s="110"/>
      <c r="F24" s="110"/>
      <c r="G24" s="110"/>
      <c r="H24" s="110"/>
      <c r="I24" s="110"/>
      <c r="J24" s="110"/>
      <c r="K24" s="110"/>
      <c r="L24" s="110"/>
      <c r="M24" s="110"/>
      <c r="N24" s="110"/>
      <c r="O24" s="110"/>
      <c r="P24" s="110"/>
      <c r="Q24" s="110"/>
      <c r="R24" s="110"/>
    </row>
    <row r="25" spans="1:18" ht="9.9499999999999993" customHeight="1" x14ac:dyDescent="0.25">
      <c r="B25" s="110"/>
      <c r="C25" s="110"/>
      <c r="D25" s="110"/>
      <c r="E25" s="110"/>
      <c r="F25" s="110"/>
      <c r="G25" s="110"/>
      <c r="H25" s="110"/>
      <c r="I25" s="110"/>
      <c r="J25" s="110"/>
      <c r="K25" s="110"/>
      <c r="L25" s="110"/>
      <c r="M25" s="110"/>
      <c r="N25" s="110"/>
      <c r="O25" s="110"/>
      <c r="P25" s="110"/>
      <c r="Q25" s="110"/>
      <c r="R25" s="110"/>
    </row>
    <row r="26" spans="1:18" x14ac:dyDescent="0.25">
      <c r="A26" s="154" t="s">
        <v>125</v>
      </c>
      <c r="B26" s="111"/>
      <c r="C26" s="111"/>
      <c r="D26" s="111"/>
      <c r="E26" s="111"/>
      <c r="F26" s="111"/>
      <c r="G26" s="111"/>
      <c r="H26" s="111"/>
      <c r="I26" s="111"/>
      <c r="J26" s="111"/>
      <c r="K26" s="111"/>
      <c r="L26" s="111"/>
      <c r="M26" s="111"/>
      <c r="N26" s="111"/>
      <c r="O26" s="111"/>
      <c r="P26" s="111"/>
      <c r="Q26" s="111"/>
      <c r="R26" s="111"/>
    </row>
    <row r="27" spans="1:18" x14ac:dyDescent="0.25">
      <c r="A27" s="81" t="s">
        <v>158</v>
      </c>
      <c r="B27" s="81"/>
      <c r="C27" s="110"/>
      <c r="D27" s="110"/>
      <c r="E27" s="110"/>
      <c r="F27" s="110"/>
      <c r="G27" s="110"/>
      <c r="H27" s="110"/>
      <c r="I27" s="110"/>
      <c r="J27" s="110"/>
      <c r="K27" s="110"/>
      <c r="L27" s="110"/>
      <c r="M27" s="110"/>
      <c r="N27" s="110"/>
      <c r="O27" s="110"/>
      <c r="P27" s="110"/>
      <c r="Q27" s="110"/>
      <c r="R27" s="110"/>
    </row>
    <row r="28" spans="1:18" x14ac:dyDescent="0.25">
      <c r="A28" s="81" t="s">
        <v>157</v>
      </c>
      <c r="B28" s="81"/>
      <c r="C28" s="110"/>
      <c r="D28" s="110"/>
      <c r="E28" s="110"/>
      <c r="F28" s="110"/>
      <c r="G28" s="110"/>
      <c r="H28" s="110"/>
      <c r="I28" s="110"/>
      <c r="J28" s="110"/>
      <c r="K28" s="110"/>
      <c r="L28" s="110"/>
      <c r="M28" s="110"/>
      <c r="N28" s="110"/>
      <c r="O28" s="110"/>
      <c r="P28" s="110"/>
      <c r="Q28" s="110"/>
      <c r="R28" s="110"/>
    </row>
    <row r="29" spans="1:18" x14ac:dyDescent="0.25">
      <c r="A29" s="81" t="s">
        <v>142</v>
      </c>
      <c r="C29" s="110"/>
      <c r="D29" s="110"/>
      <c r="E29" s="110"/>
      <c r="F29" s="110"/>
      <c r="G29" s="110"/>
      <c r="H29" s="110"/>
      <c r="I29" s="110"/>
      <c r="J29" s="110"/>
      <c r="K29" s="110"/>
      <c r="L29" s="110"/>
      <c r="M29" s="110"/>
      <c r="N29" s="110"/>
      <c r="O29" s="110"/>
      <c r="P29" s="110"/>
      <c r="Q29" s="110"/>
      <c r="R29" s="110"/>
    </row>
    <row r="30" spans="1:18" x14ac:dyDescent="0.25">
      <c r="A30" s="81" t="s">
        <v>156</v>
      </c>
      <c r="B30" s="81"/>
      <c r="C30" s="110"/>
      <c r="D30" s="110"/>
      <c r="E30" s="110"/>
      <c r="F30" s="110"/>
      <c r="G30" s="110"/>
      <c r="H30" s="110"/>
      <c r="I30" s="110"/>
      <c r="J30" s="110"/>
      <c r="K30" s="110"/>
      <c r="L30" s="110"/>
      <c r="M30" s="110"/>
      <c r="N30" s="110"/>
      <c r="O30" s="110"/>
      <c r="P30" s="110"/>
      <c r="Q30" s="110"/>
      <c r="R30" s="110"/>
    </row>
    <row r="31" spans="1:18" ht="9.9499999999999993" customHeight="1" x14ac:dyDescent="0.25"/>
    <row r="32" spans="1:18" x14ac:dyDescent="0.25">
      <c r="A32" s="154" t="s">
        <v>143</v>
      </c>
    </row>
    <row r="33" spans="1:1" x14ac:dyDescent="0.25">
      <c r="A33" s="115" t="s">
        <v>162</v>
      </c>
    </row>
    <row r="34" spans="1:1" x14ac:dyDescent="0.25">
      <c r="A34" s="115" t="s">
        <v>163</v>
      </c>
    </row>
  </sheetData>
  <hyperlinks>
    <hyperlink ref="A19" r:id="rId1" display="http://robparal.blogspot.com/2012/05/hard-to-find-census-data-on-chicago.html"/>
    <hyperlink ref="A13" r:id="rId2"/>
  </hyperlinks>
  <pageMargins left="0.7" right="0.7" top="0.75" bottom="0.75" header="0.3" footer="0.3"/>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F76"/>
  <sheetViews>
    <sheetView zoomScale="115" zoomScaleNormal="115" zoomScaleSheetLayoutView="85" zoomScalePageLayoutView="140" workbookViewId="0">
      <selection activeCell="F20" sqref="F20"/>
    </sheetView>
  </sheetViews>
  <sheetFormatPr defaultRowHeight="15" customHeight="1" x14ac:dyDescent="0.2"/>
  <cols>
    <col min="1" max="1" width="30.7109375" style="46" bestFit="1" customWidth="1"/>
    <col min="2" max="2" width="76.42578125" style="46" bestFit="1" customWidth="1"/>
    <col min="3" max="16384" width="9.140625" style="45"/>
  </cols>
  <sheetData>
    <row r="1" spans="1:2" ht="18" customHeight="1" x14ac:dyDescent="0.2">
      <c r="A1" s="101" t="s">
        <v>46</v>
      </c>
      <c r="B1" s="100" t="s">
        <v>47</v>
      </c>
    </row>
    <row r="2" spans="1:2" ht="12" customHeight="1" x14ac:dyDescent="0.25">
      <c r="A2" s="104" t="s">
        <v>134</v>
      </c>
      <c r="B2" s="104"/>
    </row>
    <row r="3" spans="1:2" ht="14.1" customHeight="1" x14ac:dyDescent="0.2">
      <c r="A3" s="94" t="s">
        <v>48</v>
      </c>
      <c r="B3" s="94" t="s">
        <v>49</v>
      </c>
    </row>
    <row r="4" spans="1:2" ht="14.1" customHeight="1" x14ac:dyDescent="0.25">
      <c r="A4" s="95" t="s">
        <v>50</v>
      </c>
      <c r="B4" s="96" t="s">
        <v>51</v>
      </c>
    </row>
    <row r="5" spans="1:2" ht="14.1" customHeight="1" x14ac:dyDescent="0.25">
      <c r="A5" s="97"/>
      <c r="B5" s="98" t="s">
        <v>52</v>
      </c>
    </row>
    <row r="6" spans="1:2" ht="14.1" customHeight="1" x14ac:dyDescent="0.25">
      <c r="A6" s="95" t="s">
        <v>53</v>
      </c>
      <c r="B6" s="96" t="s">
        <v>54</v>
      </c>
    </row>
    <row r="7" spans="1:2" ht="14.1" customHeight="1" x14ac:dyDescent="0.25">
      <c r="A7" s="99"/>
      <c r="B7" s="96" t="s">
        <v>55</v>
      </c>
    </row>
    <row r="8" spans="1:2" ht="14.1" customHeight="1" x14ac:dyDescent="0.25">
      <c r="A8" s="99"/>
      <c r="B8" s="96" t="s">
        <v>56</v>
      </c>
    </row>
    <row r="9" spans="1:2" ht="14.1" customHeight="1" x14ac:dyDescent="0.25">
      <c r="A9" s="99"/>
      <c r="B9" s="96" t="s">
        <v>57</v>
      </c>
    </row>
    <row r="10" spans="1:2" ht="14.1" customHeight="1" x14ac:dyDescent="0.25">
      <c r="A10" s="99"/>
      <c r="B10" s="96" t="s">
        <v>58</v>
      </c>
    </row>
    <row r="11" spans="1:2" ht="14.1" customHeight="1" x14ac:dyDescent="0.25">
      <c r="A11" s="99"/>
      <c r="B11" s="96" t="s">
        <v>59</v>
      </c>
    </row>
    <row r="12" spans="1:2" ht="14.1" customHeight="1" x14ac:dyDescent="0.25">
      <c r="A12" s="99"/>
      <c r="B12" s="96" t="s">
        <v>60</v>
      </c>
    </row>
    <row r="13" spans="1:2" ht="14.1" customHeight="1" x14ac:dyDescent="0.25">
      <c r="A13" s="99"/>
      <c r="B13" s="96" t="s">
        <v>61</v>
      </c>
    </row>
    <row r="14" spans="1:2" ht="14.1" customHeight="1" x14ac:dyDescent="0.25">
      <c r="A14" s="99"/>
      <c r="B14" s="96" t="s">
        <v>62</v>
      </c>
    </row>
    <row r="15" spans="1:2" ht="14.1" customHeight="1" x14ac:dyDescent="0.25">
      <c r="A15" s="99"/>
      <c r="B15" s="96" t="s">
        <v>63</v>
      </c>
    </row>
    <row r="16" spans="1:2" ht="14.1" customHeight="1" x14ac:dyDescent="0.25">
      <c r="A16" s="99"/>
      <c r="B16" s="96" t="s">
        <v>64</v>
      </c>
    </row>
    <row r="17" spans="1:2" ht="14.1" customHeight="1" x14ac:dyDescent="0.25">
      <c r="A17" s="99"/>
      <c r="B17" s="96" t="s">
        <v>65</v>
      </c>
    </row>
    <row r="18" spans="1:2" ht="14.1" customHeight="1" x14ac:dyDescent="0.25">
      <c r="A18" s="99"/>
      <c r="B18" s="96" t="s">
        <v>66</v>
      </c>
    </row>
    <row r="19" spans="1:2" ht="14.1" customHeight="1" x14ac:dyDescent="0.25">
      <c r="A19" s="99"/>
      <c r="B19" s="96" t="s">
        <v>67</v>
      </c>
    </row>
    <row r="20" spans="1:2" ht="14.1" customHeight="1" x14ac:dyDescent="0.25">
      <c r="A20" s="97"/>
      <c r="B20" s="98" t="s">
        <v>68</v>
      </c>
    </row>
    <row r="21" spans="1:2" ht="14.1" customHeight="1" x14ac:dyDescent="0.25">
      <c r="A21" s="95" t="s">
        <v>69</v>
      </c>
      <c r="B21" s="96" t="s">
        <v>70</v>
      </c>
    </row>
    <row r="22" spans="1:2" ht="14.1" customHeight="1" x14ac:dyDescent="0.25">
      <c r="A22" s="99"/>
      <c r="B22" s="96" t="s">
        <v>71</v>
      </c>
    </row>
    <row r="23" spans="1:2" ht="14.1" customHeight="1" x14ac:dyDescent="0.25">
      <c r="A23" s="99"/>
      <c r="B23" s="96" t="s">
        <v>72</v>
      </c>
    </row>
    <row r="24" spans="1:2" ht="14.1" customHeight="1" x14ac:dyDescent="0.25">
      <c r="A24" s="99"/>
      <c r="B24" s="96" t="s">
        <v>73</v>
      </c>
    </row>
    <row r="25" spans="1:2" ht="14.1" customHeight="1" x14ac:dyDescent="0.25">
      <c r="A25" s="99"/>
      <c r="B25" s="96" t="s">
        <v>74</v>
      </c>
    </row>
    <row r="26" spans="1:2" ht="14.1" customHeight="1" x14ac:dyDescent="0.25">
      <c r="A26" s="99"/>
      <c r="B26" s="96" t="s">
        <v>75</v>
      </c>
    </row>
    <row r="27" spans="1:2" ht="14.1" customHeight="1" x14ac:dyDescent="0.25">
      <c r="A27" s="99"/>
      <c r="B27" s="96" t="s">
        <v>76</v>
      </c>
    </row>
    <row r="28" spans="1:2" ht="14.1" customHeight="1" x14ac:dyDescent="0.25">
      <c r="A28" s="99"/>
      <c r="B28" s="96" t="s">
        <v>77</v>
      </c>
    </row>
    <row r="29" spans="1:2" ht="14.1" customHeight="1" x14ac:dyDescent="0.25">
      <c r="A29" s="99"/>
      <c r="B29" s="96" t="s">
        <v>78</v>
      </c>
    </row>
    <row r="30" spans="1:2" ht="14.1" customHeight="1" x14ac:dyDescent="0.25">
      <c r="A30" s="99"/>
      <c r="B30" s="96" t="s">
        <v>79</v>
      </c>
    </row>
    <row r="31" spans="1:2" ht="14.1" customHeight="1" x14ac:dyDescent="0.25">
      <c r="A31" s="99"/>
      <c r="B31" s="96" t="s">
        <v>80</v>
      </c>
    </row>
    <row r="32" spans="1:2" ht="14.1" customHeight="1" x14ac:dyDescent="0.25">
      <c r="A32" s="99"/>
      <c r="B32" s="96" t="s">
        <v>81</v>
      </c>
    </row>
    <row r="33" spans="1:2" ht="14.1" customHeight="1" x14ac:dyDescent="0.25">
      <c r="A33" s="99"/>
      <c r="B33" s="96" t="s">
        <v>82</v>
      </c>
    </row>
    <row r="34" spans="1:2" ht="14.1" customHeight="1" x14ac:dyDescent="0.25">
      <c r="A34" s="97"/>
      <c r="B34" s="98" t="s">
        <v>83</v>
      </c>
    </row>
    <row r="35" spans="1:2" ht="14.1" customHeight="1" x14ac:dyDescent="0.25">
      <c r="A35" s="95" t="s">
        <v>84</v>
      </c>
      <c r="B35" s="96" t="s">
        <v>85</v>
      </c>
    </row>
    <row r="36" spans="1:2" ht="14.1" customHeight="1" x14ac:dyDescent="0.25">
      <c r="A36" s="99"/>
      <c r="B36" s="96" t="s">
        <v>86</v>
      </c>
    </row>
    <row r="37" spans="1:2" ht="14.1" customHeight="1" x14ac:dyDescent="0.25">
      <c r="A37" s="99"/>
      <c r="B37" s="96" t="s">
        <v>87</v>
      </c>
    </row>
    <row r="38" spans="1:2" ht="14.1" customHeight="1" x14ac:dyDescent="0.25">
      <c r="A38" s="99"/>
      <c r="B38" s="96" t="s">
        <v>88</v>
      </c>
    </row>
    <row r="39" spans="1:2" ht="14.1" customHeight="1" x14ac:dyDescent="0.25">
      <c r="A39" s="99"/>
      <c r="B39" s="96" t="s">
        <v>89</v>
      </c>
    </row>
    <row r="40" spans="1:2" ht="14.1" customHeight="1" x14ac:dyDescent="0.25">
      <c r="A40" s="99"/>
      <c r="B40" s="96" t="s">
        <v>90</v>
      </c>
    </row>
    <row r="41" spans="1:2" ht="14.1" customHeight="1" x14ac:dyDescent="0.25">
      <c r="A41" s="99"/>
      <c r="B41" s="96" t="s">
        <v>91</v>
      </c>
    </row>
    <row r="42" spans="1:2" ht="14.1" customHeight="1" x14ac:dyDescent="0.25">
      <c r="A42" s="99"/>
      <c r="B42" s="96" t="s">
        <v>92</v>
      </c>
    </row>
    <row r="43" spans="1:2" ht="14.1" customHeight="1" x14ac:dyDescent="0.25">
      <c r="A43" s="99"/>
      <c r="B43" s="96" t="s">
        <v>93</v>
      </c>
    </row>
    <row r="44" spans="1:2" ht="14.1" customHeight="1" x14ac:dyDescent="0.25">
      <c r="A44" s="99"/>
      <c r="B44" s="96" t="s">
        <v>94</v>
      </c>
    </row>
    <row r="45" spans="1:2" ht="14.1" customHeight="1" x14ac:dyDescent="0.25">
      <c r="A45" s="99"/>
      <c r="B45" s="96" t="s">
        <v>95</v>
      </c>
    </row>
    <row r="46" spans="1:2" ht="14.1" customHeight="1" x14ac:dyDescent="0.25">
      <c r="A46" s="97"/>
      <c r="B46" s="98" t="s">
        <v>96</v>
      </c>
    </row>
    <row r="47" spans="1:2" ht="14.1" customHeight="1" x14ac:dyDescent="0.25">
      <c r="A47" s="95" t="s">
        <v>97</v>
      </c>
      <c r="B47" s="96" t="s">
        <v>98</v>
      </c>
    </row>
    <row r="48" spans="1:2" ht="14.1" customHeight="1" x14ac:dyDescent="0.25">
      <c r="A48" s="99"/>
      <c r="B48" s="96" t="s">
        <v>99</v>
      </c>
    </row>
    <row r="49" spans="1:2" ht="14.1" customHeight="1" x14ac:dyDescent="0.25">
      <c r="A49" s="99"/>
      <c r="B49" s="96" t="s">
        <v>100</v>
      </c>
    </row>
    <row r="50" spans="1:2" ht="14.1" customHeight="1" x14ac:dyDescent="0.25">
      <c r="A50" s="99"/>
      <c r="B50" s="96" t="s">
        <v>101</v>
      </c>
    </row>
    <row r="51" spans="1:2" ht="14.1" customHeight="1" x14ac:dyDescent="0.25">
      <c r="A51" s="99"/>
      <c r="B51" s="96" t="s">
        <v>102</v>
      </c>
    </row>
    <row r="52" spans="1:2" ht="14.1" customHeight="1" x14ac:dyDescent="0.25">
      <c r="A52" s="99"/>
      <c r="B52" s="96" t="s">
        <v>103</v>
      </c>
    </row>
    <row r="53" spans="1:2" ht="14.1" customHeight="1" x14ac:dyDescent="0.25">
      <c r="A53" s="99"/>
      <c r="B53" s="96" t="s">
        <v>104</v>
      </c>
    </row>
    <row r="54" spans="1:2" ht="14.1" customHeight="1" x14ac:dyDescent="0.25">
      <c r="A54" s="99"/>
      <c r="B54" s="96" t="s">
        <v>105</v>
      </c>
    </row>
    <row r="55" spans="1:2" ht="14.1" customHeight="1" x14ac:dyDescent="0.25">
      <c r="A55" s="99"/>
      <c r="B55" s="96" t="s">
        <v>106</v>
      </c>
    </row>
    <row r="56" spans="1:2" ht="14.1" customHeight="1" x14ac:dyDescent="0.25">
      <c r="A56" s="99"/>
      <c r="B56" s="96" t="s">
        <v>107</v>
      </c>
    </row>
    <row r="57" spans="1:2" ht="14.1" customHeight="1" x14ac:dyDescent="0.25">
      <c r="A57" s="99"/>
      <c r="B57" s="96" t="s">
        <v>108</v>
      </c>
    </row>
    <row r="58" spans="1:2" ht="14.1" customHeight="1" x14ac:dyDescent="0.25">
      <c r="A58" s="99"/>
      <c r="B58" s="96" t="s">
        <v>109</v>
      </c>
    </row>
    <row r="59" spans="1:2" ht="14.1" customHeight="1" x14ac:dyDescent="0.25">
      <c r="A59" s="99"/>
      <c r="B59" s="96" t="s">
        <v>110</v>
      </c>
    </row>
    <row r="60" spans="1:2" ht="14.1" customHeight="1" x14ac:dyDescent="0.25">
      <c r="A60" s="99"/>
      <c r="B60" s="96" t="s">
        <v>111</v>
      </c>
    </row>
    <row r="61" spans="1:2" ht="14.1" customHeight="1" x14ac:dyDescent="0.25">
      <c r="A61" s="99"/>
      <c r="B61" s="96" t="s">
        <v>112</v>
      </c>
    </row>
    <row r="62" spans="1:2" ht="14.1" customHeight="1" x14ac:dyDescent="0.25">
      <c r="A62" s="99"/>
      <c r="B62" s="96" t="s">
        <v>113</v>
      </c>
    </row>
    <row r="63" spans="1:2" ht="14.1" customHeight="1" x14ac:dyDescent="0.25">
      <c r="A63" s="99"/>
      <c r="B63" s="96" t="s">
        <v>114</v>
      </c>
    </row>
    <row r="64" spans="1:2" ht="14.1" customHeight="1" x14ac:dyDescent="0.25">
      <c r="A64" s="99"/>
      <c r="B64" s="96" t="s">
        <v>115</v>
      </c>
    </row>
    <row r="65" spans="1:6" ht="14.1" customHeight="1" x14ac:dyDescent="0.25">
      <c r="A65" s="99"/>
      <c r="B65" s="96" t="s">
        <v>116</v>
      </c>
    </row>
    <row r="66" spans="1:6" ht="14.1" customHeight="1" x14ac:dyDescent="0.25">
      <c r="A66" s="99"/>
      <c r="B66" s="96" t="s">
        <v>117</v>
      </c>
    </row>
    <row r="67" spans="1:6" ht="14.1" customHeight="1" x14ac:dyDescent="0.25">
      <c r="A67" s="99"/>
      <c r="B67" s="96" t="s">
        <v>118</v>
      </c>
    </row>
    <row r="68" spans="1:6" ht="14.1" customHeight="1" x14ac:dyDescent="0.25">
      <c r="A68" s="99"/>
      <c r="B68" s="96" t="s">
        <v>119</v>
      </c>
    </row>
    <row r="69" spans="1:6" ht="14.1" customHeight="1" x14ac:dyDescent="0.25">
      <c r="A69" s="99"/>
      <c r="B69" s="96" t="s">
        <v>120</v>
      </c>
    </row>
    <row r="70" spans="1:6" ht="14.1" customHeight="1" x14ac:dyDescent="0.25">
      <c r="A70" s="99"/>
      <c r="B70" s="96" t="s">
        <v>121</v>
      </c>
    </row>
    <row r="71" spans="1:6" ht="14.1" customHeight="1" x14ac:dyDescent="0.25">
      <c r="A71" s="99"/>
      <c r="B71" s="96" t="s">
        <v>122</v>
      </c>
    </row>
    <row r="72" spans="1:6" ht="14.1" customHeight="1" x14ac:dyDescent="0.25">
      <c r="A72" s="99"/>
      <c r="B72" s="96" t="s">
        <v>123</v>
      </c>
    </row>
    <row r="73" spans="1:6" ht="14.1" customHeight="1" x14ac:dyDescent="0.25">
      <c r="A73" s="97"/>
      <c r="B73" s="98" t="s">
        <v>124</v>
      </c>
    </row>
    <row r="74" spans="1:6" ht="15" customHeight="1" x14ac:dyDescent="0.2">
      <c r="A74" s="102"/>
      <c r="B74" s="102"/>
      <c r="C74" s="103"/>
    </row>
    <row r="76" spans="1:6" ht="15" customHeight="1" x14ac:dyDescent="0.2">
      <c r="F76" s="103"/>
    </row>
  </sheetData>
  <hyperlinks>
    <hyperlink ref="B1" r:id="rId1"/>
  </hyperlinks>
  <pageMargins left="0.7" right="0.7"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Demographics</vt:lpstr>
      <vt:lpstr>Violent Crime Counts</vt:lpstr>
      <vt:lpstr>Violent Crime Rates</vt:lpstr>
      <vt:lpstr>Sources</vt:lpstr>
      <vt:lpstr>UCR codes</vt:lpstr>
      <vt:lpstr>Populations00</vt:lpstr>
      <vt:lpstr>Populations10</vt:lpstr>
      <vt:lpstr>Rate</vt:lpstr>
    </vt:vector>
  </TitlesOfParts>
  <Company>Lurie Children's Hospital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Aronsohn, Jennifer</dc:creator>
  <cp:lastModifiedBy>Aronsohn, Jennifer</cp:lastModifiedBy>
  <cp:lastPrinted>2015-08-11T20:08:58Z</cp:lastPrinted>
  <dcterms:created xsi:type="dcterms:W3CDTF">2015-08-10T19:59:27Z</dcterms:created>
  <dcterms:modified xsi:type="dcterms:W3CDTF">2015-08-12T16:37:10Z</dcterms:modified>
</cp:coreProperties>
</file>