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KoonHui\Documents\Projects\2015 CRATE\"/>
    </mc:Choice>
  </mc:AlternateContent>
  <bookViews>
    <workbookView xWindow="0" yWindow="0" windowWidth="25260" windowHeight="15435"/>
  </bookViews>
  <sheets>
    <sheet name="Poamoho" sheetId="1" r:id="rId1"/>
    <sheet name="Laulamilo" sheetId="2" r:id="rId2"/>
  </sheets>
  <definedNames>
    <definedName name="CombinedMonthlyPayment">CollegeLoans[[#Totals],[PAN (%)]]</definedName>
    <definedName name="ConsLoanPayback">Poamoho!$M$33</definedName>
    <definedName name="EstimatedAnnualSalary">Poamoho!$G$1</definedName>
    <definedName name="EstimatedMonthlySalary">Poamoho!$M$34</definedName>
    <definedName name="LoanPaybackStart">Poamoho!$L$1</definedName>
    <definedName name="LoanStartLToday">IF(LoanPaybackStart&lt;TODAY(),TRUE,FALSE)</definedName>
    <definedName name="PercentAboveBelow">IF(CollegeLoans[[#Totals],[PAN (%)2]]/EstimatedMonthlySalary&gt;=0.08,"above","below")</definedName>
    <definedName name="PercentageOfIncome">"CollegeLoans[[#Totals],[Monthly Payment]]/EstimatedMonthlySalary"</definedName>
    <definedName name="PercentageOfMonthlyIncome">CollegeLoans[[#Totals],[PAN (%)]]/EstimatedMonthlySalary</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17" i="1" l="1"/>
  <c r="E17" i="1"/>
  <c r="G12" i="1"/>
  <c r="I12" i="1"/>
  <c r="M12" i="1"/>
  <c r="G13" i="1"/>
  <c r="I13" i="1"/>
  <c r="M13" i="1"/>
  <c r="G14" i="1"/>
  <c r="I14" i="1"/>
  <c r="M14" i="1"/>
  <c r="G15" i="1"/>
  <c r="I15" i="1"/>
  <c r="M15" i="1"/>
  <c r="G16" i="1"/>
  <c r="I16" i="1"/>
  <c r="M16" i="1"/>
  <c r="G18" i="1"/>
  <c r="I18" i="1"/>
  <c r="M18" i="1"/>
  <c r="G19" i="1"/>
  <c r="I19" i="1"/>
  <c r="M19" i="1"/>
  <c r="G20" i="1"/>
  <c r="I20" i="1"/>
  <c r="M20" i="1"/>
  <c r="G21" i="1"/>
  <c r="I21" i="1"/>
  <c r="M21" i="1"/>
  <c r="G22" i="1"/>
  <c r="I22" i="1"/>
  <c r="M22" i="1"/>
  <c r="G24" i="1"/>
  <c r="I24" i="1"/>
  <c r="M24" i="1"/>
  <c r="G25" i="1"/>
  <c r="I25" i="1"/>
  <c r="M25" i="1"/>
  <c r="G26" i="1"/>
  <c r="I26" i="1"/>
  <c r="M26" i="1"/>
  <c r="G27" i="1"/>
  <c r="I27" i="1"/>
  <c r="M27" i="1"/>
  <c r="G28" i="1"/>
  <c r="I28" i="1"/>
  <c r="M28" i="1"/>
  <c r="G29" i="1"/>
  <c r="I29" i="1"/>
  <c r="M29" i="1"/>
  <c r="M31" i="1"/>
  <c r="L31" i="1"/>
  <c r="K12" i="1"/>
  <c r="K13" i="1"/>
  <c r="K14" i="1"/>
  <c r="K15" i="1"/>
  <c r="K16" i="1"/>
  <c r="K18" i="1"/>
  <c r="K19" i="1"/>
  <c r="K20" i="1"/>
  <c r="K21" i="1"/>
  <c r="K22" i="1"/>
  <c r="K24" i="1"/>
  <c r="K25" i="1"/>
  <c r="K26" i="1"/>
  <c r="K27" i="1"/>
  <c r="K28" i="1"/>
  <c r="K29" i="1"/>
  <c r="K31" i="1"/>
  <c r="J31" i="1"/>
  <c r="H31" i="1"/>
  <c r="F31" i="1"/>
  <c r="M30" i="1"/>
  <c r="M23" i="1"/>
  <c r="M17" i="1"/>
  <c r="E19" i="2"/>
  <c r="F19" i="2"/>
  <c r="M26" i="2"/>
  <c r="L19" i="2"/>
  <c r="J19" i="2"/>
  <c r="H19" i="2"/>
  <c r="G18" i="2"/>
  <c r="I18" i="2"/>
  <c r="G17" i="2"/>
  <c r="I17" i="2"/>
  <c r="G16" i="2"/>
  <c r="I16" i="2"/>
  <c r="G15" i="2"/>
  <c r="I15" i="2"/>
  <c r="G14" i="2"/>
  <c r="I14" i="2"/>
  <c r="E30" i="1"/>
  <c r="E23" i="1"/>
  <c r="M18" i="2"/>
  <c r="K18" i="2"/>
  <c r="M14" i="2"/>
  <c r="K14" i="2"/>
  <c r="K15" i="2"/>
  <c r="M15" i="2"/>
  <c r="M16" i="2"/>
  <c r="K16" i="2"/>
  <c r="K17" i="2"/>
  <c r="M17" i="2"/>
  <c r="F30" i="1"/>
  <c r="F23" i="1"/>
  <c r="L30" i="1"/>
  <c r="J30" i="1"/>
  <c r="H30" i="1"/>
  <c r="L23" i="1"/>
  <c r="J23" i="1"/>
  <c r="H23" i="1"/>
  <c r="H17" i="1"/>
  <c r="L17" i="1"/>
  <c r="J17" i="1"/>
  <c r="M24" i="2"/>
  <c r="M34" i="1"/>
  <c r="I23" i="1"/>
  <c r="I30" i="1"/>
  <c r="M33" i="1"/>
</calcChain>
</file>

<file path=xl/sharedStrings.xml><?xml version="1.0" encoding="utf-8"?>
<sst xmlns="http://schemas.openxmlformats.org/spreadsheetml/2006/main" count="123" uniqueCount="66">
  <si>
    <t xml:space="preserve">CALCULATOR </t>
  </si>
  <si>
    <t>Cover Crop PAN</t>
  </si>
  <si>
    <t xml:space="preserve">Poamoho </t>
  </si>
  <si>
    <t xml:space="preserve">PLANT </t>
  </si>
  <si>
    <t>Available N</t>
  </si>
  <si>
    <r>
      <t>Fresh Weight (lb/ft</t>
    </r>
    <r>
      <rPr>
        <vertAlign val="superscript"/>
        <sz val="11"/>
        <color theme="3"/>
        <rFont val="Calibri"/>
        <family val="2"/>
        <scheme val="minor"/>
      </rPr>
      <t>2</t>
    </r>
    <r>
      <rPr>
        <sz val="11"/>
        <color theme="3"/>
        <rFont val="Calibri"/>
        <family val="2"/>
        <scheme val="minor"/>
      </rPr>
      <t>)</t>
    </r>
  </si>
  <si>
    <t>Dry Weight (lb/Acre)</t>
  </si>
  <si>
    <t>Total N(lb/A)</t>
  </si>
  <si>
    <t>Cover Crop Tissue</t>
  </si>
  <si>
    <t xml:space="preserve">28 Days </t>
  </si>
  <si>
    <t>70 Days</t>
  </si>
  <si>
    <t>PAN (%)</t>
  </si>
  <si>
    <t>PAN (%)2</t>
  </si>
  <si>
    <t>Tissue N (%)</t>
  </si>
  <si>
    <t>Dry Content (%)</t>
  </si>
  <si>
    <t>Cover Crop</t>
  </si>
  <si>
    <t>Season/tillage</t>
  </si>
  <si>
    <t>Winter/Till</t>
  </si>
  <si>
    <t>Cover Cropping Practice</t>
  </si>
  <si>
    <t>Actual PAN (lb/A)</t>
  </si>
  <si>
    <t>Actual PAN(lb/A)</t>
  </si>
  <si>
    <t>Sunn hemp</t>
  </si>
  <si>
    <t>Cowpea</t>
  </si>
  <si>
    <t>Lablab</t>
  </si>
  <si>
    <t>Pigeon pea</t>
  </si>
  <si>
    <t>Woolypod vetch</t>
  </si>
  <si>
    <t>Winter/No-till</t>
  </si>
  <si>
    <t>Sudex</t>
  </si>
  <si>
    <t>Oat (TAM406)</t>
  </si>
  <si>
    <t>Oil Radish</t>
  </si>
  <si>
    <t>Average</t>
  </si>
  <si>
    <t>Average (Overall)</t>
  </si>
  <si>
    <t>Total N requirement for your crop:</t>
  </si>
  <si>
    <t>N available from your cover crop:</t>
  </si>
  <si>
    <t>Amount of N you need to fertilize for your crop:</t>
  </si>
  <si>
    <t>Cowpea (Blackeye #5)</t>
  </si>
  <si>
    <t>(Recommended by ADSC)</t>
  </si>
  <si>
    <t>Laulamilo</t>
  </si>
  <si>
    <t>Bell bean</t>
  </si>
  <si>
    <t>Austrian Winter Pea</t>
  </si>
  <si>
    <t>Annual ryegrass</t>
  </si>
  <si>
    <t>Oat (Cayuse)</t>
  </si>
  <si>
    <t>N that will be availble from cover crops depends on soil type, growing season, tillage practice, cover crop species, and the biomass accumulated.</t>
  </si>
  <si>
    <t>Now you can estimate how much N fertilizer to cut back based on the fertilizer recommendation for your soil and crop by substracting B from A as shown below:</t>
  </si>
  <si>
    <t xml:space="preserve">Majority of the PAN were released during the first 28 days after cover crop termination. </t>
  </si>
  <si>
    <t xml:space="preserve">No-till cover cropping released slightly less PAN at 70 days after cover crop termination as compared to till. </t>
  </si>
  <si>
    <t>N that will be availble from cover crops will depend on soil type, growing season, tillage practice, cover crop species, and the biomass accumulated.</t>
  </si>
  <si>
    <r>
      <t>Use a 1 ft</t>
    </r>
    <r>
      <rPr>
        <vertAlign val="superscript"/>
        <sz val="11"/>
        <color theme="1"/>
        <rFont val="Calibri"/>
        <family val="2"/>
        <scheme val="minor"/>
      </rPr>
      <t>2</t>
    </r>
    <r>
      <rPr>
        <sz val="11"/>
        <color theme="1"/>
        <rFont val="Calibri"/>
        <family val="2"/>
        <scheme val="minor"/>
      </rPr>
      <t xml:space="preserve"> quadrant to estimate cover crop biomass (best around 2-3 month old) from 3 to 4 randomly selected cover crop spots in your field, record its average biomass in lb/sq ft.</t>
    </r>
  </si>
  <si>
    <r>
      <t>Key in the biomass estimated on the particular cover crop species if present in this calculator (under the season or tillage selection listed). The calculator will estimate the amount of NO</t>
    </r>
    <r>
      <rPr>
        <vertAlign val="subscript"/>
        <sz val="11"/>
        <color theme="1"/>
        <rFont val="Calibri"/>
        <family val="2"/>
        <scheme val="minor"/>
      </rPr>
      <t>3</t>
    </r>
    <r>
      <rPr>
        <sz val="11"/>
        <color theme="1"/>
        <rFont val="Calibri"/>
        <family val="2"/>
        <scheme val="minor"/>
      </rPr>
      <t xml:space="preserve"> that will release </t>
    </r>
  </si>
  <si>
    <t>A=</t>
  </si>
  <si>
    <t>B =</t>
  </si>
  <si>
    <t>A-B=</t>
  </si>
  <si>
    <t>A =</t>
  </si>
  <si>
    <t xml:space="preserve">B = </t>
  </si>
  <si>
    <t>A-B =</t>
  </si>
  <si>
    <t>Note: Although Plant Availabe N (PAN) release rate (%) at 70 days after cover crop termination were very similar amont all legumes and oil radish tested (green bars in the PAN (%) 2 column),</t>
  </si>
  <si>
    <t xml:space="preserve"> the actual PAN released (blue bars) varied mainly due to the biomass generated. However, graminaceous cover crops had lower PAN released rate % , thus resulted in lower actual PAN.</t>
  </si>
  <si>
    <t xml:space="preserve">at 28 or 70 days after cover crop termination.     </t>
  </si>
  <si>
    <t>This estimation could further be complicated by the microbial activities of a soil. None-the-less, it could provide a rough guidance to reduce N fertilization.</t>
  </si>
  <si>
    <t xml:space="preserve">at 28 or 70 days after cover crop termination.   </t>
  </si>
  <si>
    <t xml:space="preserve">  This estimation could further be complicated by the microbial activities of a soil. None-the-less, it could provide a rough guidance to reduce N fertilization.</t>
  </si>
  <si>
    <t xml:space="preserve">Note: Although Plant Availabe N (PAN) release rate (%) at 70 days after cover crop termination (green bars on second last column) were very similar among all legumes and oil radish </t>
  </si>
  <si>
    <t xml:space="preserve">tested, actual PAN released  (blue bars) varied mainly due to the biomass generated. However, graminaceous cover crops generally had lower PAN released, thus resulted in lower </t>
  </si>
  <si>
    <t>actual PAN.</t>
  </si>
  <si>
    <t>Summer/No-till</t>
  </si>
  <si>
    <t>(Recommendation from ADSC)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</si>
</sst>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9" x14ac:knownFonts="1">
    <font>
      <sz val="11"/>
      <color theme="3"/>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libri"/>
      <family val="2"/>
      <scheme val="major"/>
    </font>
    <font>
      <b/>
      <sz val="11"/>
      <color theme="3"/>
      <name val="Calibri"/>
      <family val="2"/>
      <scheme val="minor"/>
    </font>
    <font>
      <i/>
      <sz val="12"/>
      <color theme="3"/>
      <name val="Calibri"/>
      <family val="2"/>
      <scheme val="minor"/>
    </font>
    <font>
      <b/>
      <sz val="16"/>
      <color theme="0"/>
      <name val="Calibri"/>
      <family val="2"/>
      <scheme val="minor"/>
    </font>
    <font>
      <b/>
      <sz val="30"/>
      <color theme="3"/>
      <name val="Calibri"/>
      <family val="2"/>
      <scheme val="major"/>
    </font>
    <font>
      <b/>
      <sz val="14"/>
      <color theme="3"/>
      <name val="Calibri"/>
      <family val="2"/>
      <scheme val="minor"/>
    </font>
    <font>
      <b/>
      <sz val="16"/>
      <color theme="3"/>
      <name val="Calibri"/>
      <family val="2"/>
      <scheme val="minor"/>
    </font>
    <font>
      <b/>
      <sz val="34"/>
      <color theme="0"/>
      <name val="Calibri"/>
      <family val="2"/>
      <scheme val="major"/>
    </font>
    <font>
      <b/>
      <sz val="29"/>
      <color theme="0"/>
      <name val="Calibri"/>
      <family val="2"/>
      <scheme val="major"/>
    </font>
    <font>
      <sz val="16"/>
      <color theme="6"/>
      <name val="Calibri"/>
      <family val="2"/>
      <scheme val="minor"/>
    </font>
    <font>
      <b/>
      <sz val="16"/>
      <color theme="6"/>
      <name val="Calibri"/>
      <family val="2"/>
      <scheme val="minor"/>
    </font>
    <font>
      <b/>
      <sz val="17"/>
      <color theme="3"/>
      <name val="Calibri"/>
      <family val="2"/>
      <scheme val="minor"/>
    </font>
    <font>
      <b/>
      <sz val="18"/>
      <color theme="0"/>
      <name val="Calibri"/>
      <family val="2"/>
      <scheme val="minor"/>
    </font>
    <font>
      <b/>
      <sz val="39"/>
      <color theme="6"/>
      <name val="Calibri"/>
      <family val="2"/>
      <scheme val="major"/>
    </font>
    <font>
      <b/>
      <sz val="34"/>
      <color theme="6" tint="-0.249977111117893"/>
      <name val="Calibri"/>
      <family val="2"/>
      <scheme val="major"/>
    </font>
    <font>
      <b/>
      <sz val="34"/>
      <color theme="6" tint="-0.249977111117893"/>
      <name val="Calibri"/>
      <family val="2"/>
      <scheme val="minor"/>
    </font>
    <font>
      <vertAlign val="superscript"/>
      <sz val="11"/>
      <color theme="3"/>
      <name val="Calibri"/>
      <family val="2"/>
      <scheme val="minor"/>
    </font>
    <font>
      <vertAlign val="superscript"/>
      <sz val="11"/>
      <color theme="1"/>
      <name val="Calibri"/>
      <family val="2"/>
      <scheme val="minor"/>
    </font>
    <font>
      <vertAlign val="subscript"/>
      <sz val="11"/>
      <color theme="1"/>
      <name val="Calibri"/>
      <family val="2"/>
      <scheme val="minor"/>
    </font>
    <font>
      <b/>
      <sz val="12"/>
      <color theme="6" tint="-0.249977111117893"/>
      <name val="Calibri"/>
      <family val="2"/>
      <scheme val="minor"/>
    </font>
    <font>
      <b/>
      <sz val="12"/>
      <color rgb="FFC00000"/>
      <name val="Calibri"/>
      <family val="2"/>
      <scheme val="minor"/>
    </font>
    <font>
      <sz val="11"/>
      <color theme="3"/>
      <name val="Calibri"/>
      <scheme val="minor"/>
    </font>
    <font>
      <b/>
      <sz val="12"/>
      <color theme="3"/>
      <name val="Calibri"/>
      <family val="2"/>
      <scheme val="minor"/>
    </font>
  </fonts>
  <fills count="6">
    <fill>
      <patternFill patternType="none"/>
    </fill>
    <fill>
      <patternFill patternType="gray125"/>
    </fill>
    <fill>
      <patternFill patternType="solid">
        <fgColor theme="4"/>
        <bgColor indexed="64"/>
      </patternFill>
    </fill>
    <fill>
      <patternFill patternType="solid">
        <fgColor theme="4" tint="0.79998168889431442"/>
        <bgColor indexed="65"/>
      </patternFill>
    </fill>
    <fill>
      <patternFill patternType="solid">
        <fgColor theme="3" tint="0.79998168889431442"/>
        <bgColor indexed="64"/>
      </patternFill>
    </fill>
    <fill>
      <patternFill patternType="solid">
        <fgColor theme="6" tint="0.39997558519241921"/>
        <bgColor indexed="64"/>
      </patternFill>
    </fill>
  </fills>
  <borders count="8">
    <border>
      <left/>
      <right/>
      <top/>
      <bottom/>
      <diagonal/>
    </border>
    <border>
      <left/>
      <right/>
      <top/>
      <bottom style="dotted">
        <color theme="3" tint="0.39994506668294322"/>
      </bottom>
      <diagonal/>
    </border>
    <border>
      <left/>
      <right style="thick">
        <color theme="0"/>
      </right>
      <top/>
      <bottom/>
      <diagonal/>
    </border>
    <border>
      <left style="thick">
        <color theme="0"/>
      </left>
      <right/>
      <top/>
      <bottom/>
      <diagonal/>
    </border>
    <border>
      <left style="thick">
        <color theme="0"/>
      </left>
      <right style="thick">
        <color theme="0"/>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7">
    <xf numFmtId="0" fontId="0" fillId="0" borderId="0"/>
    <xf numFmtId="9"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4" fillId="3" borderId="0" applyNumberFormat="0" applyBorder="0" applyAlignment="0" applyProtection="0"/>
  </cellStyleXfs>
  <cellXfs count="131">
    <xf numFmtId="0" fontId="0" fillId="0" borderId="0" xfId="0"/>
    <xf numFmtId="0" fontId="0" fillId="0" borderId="0" xfId="0" applyFont="1" applyFill="1" applyBorder="1"/>
    <xf numFmtId="0" fontId="0" fillId="0" borderId="0" xfId="0" applyFont="1" applyFill="1" applyBorder="1" applyAlignment="1">
      <alignment horizontal="center" wrapText="1"/>
    </xf>
    <xf numFmtId="0" fontId="0" fillId="0" borderId="0" xfId="0" applyNumberFormat="1" applyFont="1" applyFill="1" applyBorder="1" applyAlignment="1">
      <alignment horizontal="left" indent="1"/>
    </xf>
    <xf numFmtId="0" fontId="0" fillId="0" borderId="0" xfId="0" applyFill="1"/>
    <xf numFmtId="14" fontId="10" fillId="0" borderId="0" xfId="0" applyNumberFormat="1" applyFont="1" applyFill="1" applyBorder="1" applyAlignment="1">
      <alignment vertical="top"/>
    </xf>
    <xf numFmtId="164" fontId="11" fillId="0" borderId="0" xfId="0" applyNumberFormat="1" applyFont="1" applyFill="1" applyAlignment="1"/>
    <xf numFmtId="10" fontId="11" fillId="0" borderId="0" xfId="1" applyNumberFormat="1" applyFont="1" applyFill="1" applyAlignment="1">
      <alignment vertical="top"/>
    </xf>
    <xf numFmtId="0" fontId="12" fillId="0" borderId="0" xfId="3" applyFont="1" applyFill="1" applyAlignment="1">
      <alignment vertical="center"/>
    </xf>
    <xf numFmtId="0" fontId="8" fillId="0" borderId="0" xfId="0" applyFont="1" applyFill="1" applyAlignment="1">
      <alignment wrapText="1"/>
    </xf>
    <xf numFmtId="164" fontId="9" fillId="0" borderId="0" xfId="3" applyNumberFormat="1" applyFont="1" applyFill="1" applyAlignment="1">
      <alignment vertical="center"/>
    </xf>
    <xf numFmtId="9" fontId="0" fillId="0" borderId="0" xfId="1" applyFont="1" applyFill="1"/>
    <xf numFmtId="0" fontId="0" fillId="0" borderId="1" xfId="0" applyFill="1" applyBorder="1"/>
    <xf numFmtId="0" fontId="17" fillId="0" borderId="0" xfId="3" applyFont="1" applyFill="1" applyAlignment="1">
      <alignment horizontal="right" vertical="center"/>
    </xf>
    <xf numFmtId="0" fontId="17" fillId="0" borderId="0" xfId="3" applyFont="1" applyFill="1" applyAlignment="1">
      <alignment horizontal="right"/>
    </xf>
    <xf numFmtId="0" fontId="0" fillId="0" borderId="0" xfId="0" applyFill="1" applyBorder="1"/>
    <xf numFmtId="0" fontId="7" fillId="0" borderId="0" xfId="3" applyFill="1" applyBorder="1" applyAlignment="1">
      <alignment horizontal="right"/>
    </xf>
    <xf numFmtId="0" fontId="7" fillId="0" borderId="0" xfId="3" applyFill="1" applyBorder="1" applyAlignment="1">
      <alignment horizontal="center"/>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4" fillId="3" borderId="0" xfId="6" applyBorder="1" applyAlignment="1">
      <alignment horizontal="center" wrapText="1"/>
    </xf>
    <xf numFmtId="0" fontId="0" fillId="0" borderId="0" xfId="0" applyFill="1" applyAlignment="1">
      <alignment horizontal="right"/>
    </xf>
    <xf numFmtId="0" fontId="15" fillId="0" borderId="0" xfId="0" applyFont="1" applyFill="1" applyAlignment="1" applyProtection="1">
      <alignment vertical="center"/>
      <protection locked="0"/>
    </xf>
    <xf numFmtId="10" fontId="0" fillId="0" borderId="2" xfId="1" applyNumberFormat="1" applyFont="1" applyFill="1" applyBorder="1" applyAlignment="1" applyProtection="1">
      <alignment horizontal="left"/>
    </xf>
    <xf numFmtId="10" fontId="7" fillId="5" borderId="2" xfId="0" applyNumberFormat="1" applyFont="1" applyFill="1" applyBorder="1" applyAlignment="1" applyProtection="1">
      <alignment horizontal="center" vertical="center"/>
    </xf>
    <xf numFmtId="0" fontId="25" fillId="0" borderId="0" xfId="0" applyFont="1" applyFill="1"/>
    <xf numFmtId="0" fontId="2" fillId="0" borderId="0" xfId="0" applyFont="1"/>
    <xf numFmtId="0" fontId="2" fillId="0" borderId="0" xfId="0" applyFont="1" applyFill="1"/>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2" fontId="7" fillId="5" borderId="2" xfId="1"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left" indent="1"/>
      <protection locked="0"/>
    </xf>
    <xf numFmtId="0" fontId="0" fillId="0" borderId="0" xfId="0" applyFont="1" applyFill="1" applyBorder="1" applyAlignment="1" applyProtection="1">
      <alignment horizontal="left"/>
      <protection locked="0"/>
    </xf>
    <xf numFmtId="2" fontId="0" fillId="0" borderId="0" xfId="0" applyNumberFormat="1" applyAlignment="1" applyProtection="1">
      <alignment horizontal="center"/>
      <protection locked="0"/>
    </xf>
    <xf numFmtId="2" fontId="0" fillId="0" borderId="2" xfId="0" applyNumberFormat="1" applyFont="1" applyFill="1" applyBorder="1" applyAlignment="1" applyProtection="1">
      <alignment horizontal="center"/>
      <protection locked="0"/>
    </xf>
    <xf numFmtId="2" fontId="0" fillId="0" borderId="0" xfId="0" applyNumberFormat="1" applyBorder="1" applyAlignment="1" applyProtection="1">
      <alignment horizontal="center"/>
      <protection locked="0"/>
    </xf>
    <xf numFmtId="0" fontId="7" fillId="5" borderId="0" xfId="0" applyFont="1" applyFill="1" applyBorder="1" applyAlignment="1" applyProtection="1">
      <alignment horizontal="left" vertical="center" indent="1"/>
      <protection locked="0"/>
    </xf>
    <xf numFmtId="0" fontId="7" fillId="5" borderId="0" xfId="0" applyFont="1" applyFill="1" applyBorder="1" applyAlignment="1" applyProtection="1">
      <alignment vertical="center"/>
      <protection locked="0"/>
    </xf>
    <xf numFmtId="0" fontId="7" fillId="5" borderId="2" xfId="0" applyFont="1" applyFill="1" applyBorder="1" applyAlignment="1" applyProtection="1">
      <alignment vertical="center"/>
      <protection locked="0"/>
    </xf>
    <xf numFmtId="164" fontId="7" fillId="5" borderId="0" xfId="0" applyNumberFormat="1" applyFont="1" applyFill="1" applyAlignment="1" applyProtection="1">
      <alignment horizontal="center"/>
      <protection locked="0"/>
    </xf>
    <xf numFmtId="2" fontId="7" fillId="5" borderId="3" xfId="0" applyNumberFormat="1" applyFont="1" applyFill="1" applyBorder="1" applyAlignment="1" applyProtection="1">
      <alignment horizontal="center"/>
      <protection locked="0"/>
    </xf>
    <xf numFmtId="0" fontId="0" fillId="5" borderId="0" xfId="0" applyFont="1" applyFill="1" applyBorder="1" applyAlignment="1" applyProtection="1">
      <alignment horizontal="left" vertical="center" indent="1"/>
      <protection locked="0"/>
    </xf>
    <xf numFmtId="0" fontId="0" fillId="5" borderId="0" xfId="0" applyFont="1" applyFill="1" applyBorder="1" applyAlignment="1" applyProtection="1">
      <alignment horizontal="left"/>
      <protection locked="0"/>
    </xf>
    <xf numFmtId="14" fontId="0" fillId="5" borderId="2" xfId="0" applyNumberFormat="1" applyFont="1" applyFill="1" applyBorder="1" applyAlignment="1" applyProtection="1">
      <alignment horizontal="center"/>
      <protection locked="0"/>
    </xf>
    <xf numFmtId="164" fontId="0" fillId="5" borderId="0" xfId="0" applyNumberFormat="1" applyFill="1" applyAlignment="1" applyProtection="1">
      <alignment horizontal="center"/>
      <protection locked="0"/>
    </xf>
    <xf numFmtId="2" fontId="0" fillId="5" borderId="3" xfId="0" applyNumberFormat="1" applyFill="1" applyBorder="1" applyAlignment="1" applyProtection="1">
      <alignment horizontal="center"/>
      <protection locked="0"/>
    </xf>
    <xf numFmtId="0" fontId="0" fillId="5" borderId="2" xfId="0" applyFill="1" applyBorder="1" applyProtection="1">
      <protection locked="0"/>
    </xf>
    <xf numFmtId="164" fontId="0" fillId="5" borderId="0" xfId="0" applyNumberFormat="1" applyFill="1" applyProtection="1">
      <protection locked="0"/>
    </xf>
    <xf numFmtId="2" fontId="0" fillId="5" borderId="4" xfId="0" applyNumberFormat="1" applyFont="1" applyFill="1" applyBorder="1" applyAlignment="1" applyProtection="1">
      <alignment horizontal="center" vertical="center"/>
      <protection locked="0"/>
    </xf>
    <xf numFmtId="10" fontId="0" fillId="5" borderId="2" xfId="0" applyNumberFormat="1" applyFont="1" applyFill="1" applyBorder="1" applyAlignment="1" applyProtection="1">
      <alignment horizontal="center" vertical="center"/>
    </xf>
    <xf numFmtId="10" fontId="0" fillId="5" borderId="2" xfId="0" applyNumberFormat="1" applyFont="1" applyFill="1" applyBorder="1" applyAlignment="1" applyProtection="1">
      <alignment horizontal="left" vertical="center"/>
    </xf>
    <xf numFmtId="0" fontId="0" fillId="0" borderId="0" xfId="0" applyAlignment="1" applyProtection="1">
      <alignment horizontal="left"/>
    </xf>
    <xf numFmtId="0" fontId="7" fillId="5" borderId="0" xfId="0" applyFont="1" applyFill="1" applyAlignment="1" applyProtection="1">
      <alignment horizontal="center"/>
    </xf>
    <xf numFmtId="0" fontId="0" fillId="5" borderId="0" xfId="0" applyFill="1" applyAlignment="1" applyProtection="1">
      <alignment horizontal="center"/>
    </xf>
    <xf numFmtId="2" fontId="0" fillId="5" borderId="2" xfId="0" applyNumberFormat="1" applyFont="1" applyFill="1" applyBorder="1" applyAlignment="1" applyProtection="1">
      <alignment horizontal="center" vertical="center"/>
    </xf>
    <xf numFmtId="0" fontId="0" fillId="0" borderId="3" xfId="0" applyBorder="1" applyAlignment="1" applyProtection="1">
      <alignment horizontal="left"/>
    </xf>
    <xf numFmtId="0" fontId="7" fillId="5" borderId="3" xfId="0" applyFont="1" applyFill="1" applyBorder="1" applyAlignment="1" applyProtection="1">
      <alignment horizontal="center"/>
    </xf>
    <xf numFmtId="0" fontId="0" fillId="5" borderId="3" xfId="0" applyFill="1" applyBorder="1" applyAlignment="1" applyProtection="1">
      <alignment horizontal="center"/>
    </xf>
    <xf numFmtId="2" fontId="0" fillId="5" borderId="4" xfId="0" applyNumberFormat="1" applyFont="1" applyFill="1" applyBorder="1" applyAlignment="1" applyProtection="1">
      <alignment horizontal="center" vertical="center"/>
    </xf>
    <xf numFmtId="0" fontId="0" fillId="0" borderId="0" xfId="0" applyNumberFormat="1" applyFill="1" applyProtection="1">
      <protection locked="0"/>
    </xf>
    <xf numFmtId="0" fontId="0" fillId="0" borderId="0" xfId="0" applyFill="1" applyProtection="1">
      <protection locked="0"/>
    </xf>
    <xf numFmtId="14" fontId="10" fillId="0" borderId="0" xfId="0" applyNumberFormat="1" applyFont="1" applyFill="1" applyBorder="1" applyAlignment="1" applyProtection="1">
      <alignment vertical="top"/>
      <protection locked="0"/>
    </xf>
    <xf numFmtId="0" fontId="0" fillId="0" borderId="1" xfId="0" applyFill="1" applyBorder="1" applyProtection="1">
      <protection locked="0"/>
    </xf>
    <xf numFmtId="0" fontId="15" fillId="0" borderId="0" xfId="4" applyFont="1" applyFill="1" applyAlignment="1" applyProtection="1">
      <alignment horizontal="left" vertical="center" indent="1"/>
      <protection locked="0"/>
    </xf>
    <xf numFmtId="0" fontId="2" fillId="0" borderId="0" xfId="0" applyFont="1" applyProtection="1">
      <protection locked="0"/>
    </xf>
    <xf numFmtId="0" fontId="0" fillId="0" borderId="0" xfId="0" applyProtection="1">
      <protection locked="0"/>
    </xf>
    <xf numFmtId="164" fontId="11" fillId="0" borderId="0" xfId="0" applyNumberFormat="1" applyFont="1" applyFill="1" applyAlignment="1" applyProtection="1">
      <protection locked="0"/>
    </xf>
    <xf numFmtId="0" fontId="2" fillId="0" borderId="0" xfId="0" applyFont="1" applyFill="1" applyProtection="1">
      <protection locked="0"/>
    </xf>
    <xf numFmtId="10" fontId="11" fillId="0" borderId="0" xfId="1" applyNumberFormat="1" applyFont="1" applyFill="1" applyAlignment="1" applyProtection="1">
      <alignment vertical="top"/>
      <protection locked="0"/>
    </xf>
    <xf numFmtId="0" fontId="7" fillId="0" borderId="1" xfId="3" applyFill="1" applyBorder="1" applyAlignment="1" applyProtection="1">
      <alignment horizontal="right"/>
      <protection locked="0"/>
    </xf>
    <xf numFmtId="0" fontId="7" fillId="0" borderId="1" xfId="3" applyFill="1" applyBorder="1" applyAlignment="1" applyProtection="1">
      <alignment horizontal="center"/>
      <protection locked="0"/>
    </xf>
    <xf numFmtId="0" fontId="0" fillId="0" borderId="0" xfId="0" applyFill="1" applyBorder="1" applyProtection="1">
      <protection locked="0"/>
    </xf>
    <xf numFmtId="0" fontId="7" fillId="0" borderId="0" xfId="3" applyFill="1" applyBorder="1" applyAlignment="1" applyProtection="1">
      <alignment horizontal="right"/>
      <protection locked="0"/>
    </xf>
    <xf numFmtId="0" fontId="7" fillId="0" borderId="0" xfId="3" applyFill="1" applyBorder="1" applyAlignment="1" applyProtection="1">
      <alignment horizontal="center"/>
      <protection locked="0"/>
    </xf>
    <xf numFmtId="0" fontId="0" fillId="0" borderId="0" xfId="0" applyFont="1" applyFill="1" applyBorder="1" applyProtection="1">
      <protection locked="0"/>
    </xf>
    <xf numFmtId="0" fontId="0" fillId="0" borderId="0" xfId="0" applyFont="1" applyFill="1" applyBorder="1" applyAlignment="1" applyProtection="1">
      <alignment horizontal="center" wrapText="1"/>
      <protection locked="0"/>
    </xf>
    <xf numFmtId="0" fontId="0" fillId="0" borderId="2" xfId="0" applyFont="1" applyFill="1" applyBorder="1" applyAlignment="1" applyProtection="1">
      <alignment horizontal="center" wrapText="1"/>
      <protection locked="0"/>
    </xf>
    <xf numFmtId="0" fontId="0" fillId="0" borderId="3" xfId="0" applyFont="1" applyFill="1" applyBorder="1" applyAlignment="1" applyProtection="1">
      <alignment horizontal="center" wrapText="1"/>
      <protection locked="0"/>
    </xf>
    <xf numFmtId="0" fontId="4" fillId="3" borderId="0" xfId="6" applyBorder="1" applyAlignment="1" applyProtection="1">
      <alignment horizontal="center" wrapText="1"/>
      <protection locked="0"/>
    </xf>
    <xf numFmtId="0" fontId="0" fillId="4" borderId="0" xfId="0" applyFont="1" applyFill="1" applyBorder="1" applyAlignment="1" applyProtection="1">
      <alignment horizontal="left" vertical="center" indent="1"/>
      <protection locked="0"/>
    </xf>
    <xf numFmtId="0" fontId="0" fillId="0" borderId="0" xfId="0" applyFont="1" applyFill="1" applyBorder="1" applyAlignment="1" applyProtection="1">
      <alignment vertical="center"/>
      <protection locked="0"/>
    </xf>
    <xf numFmtId="164" fontId="0" fillId="0" borderId="0" xfId="0" applyNumberFormat="1" applyFont="1" applyFill="1" applyBorder="1" applyAlignment="1" applyProtection="1">
      <alignment horizontal="right" vertical="center" indent="2"/>
      <protection locked="0"/>
    </xf>
    <xf numFmtId="10" fontId="0" fillId="0" borderId="0" xfId="0" applyNumberFormat="1" applyAlignment="1" applyProtection="1">
      <alignment horizontal="center"/>
      <protection locked="0"/>
    </xf>
    <xf numFmtId="10" fontId="0" fillId="0" borderId="3" xfId="0" applyNumberFormat="1" applyFont="1" applyFill="1" applyBorder="1" applyAlignment="1" applyProtection="1">
      <alignment horizontal="center" vertical="center"/>
      <protection locked="0"/>
    </xf>
    <xf numFmtId="2" fontId="0" fillId="0" borderId="0" xfId="0" applyNumberFormat="1" applyProtection="1">
      <protection locked="0"/>
    </xf>
    <xf numFmtId="0" fontId="0" fillId="0" borderId="2" xfId="0" applyFont="1" applyFill="1" applyBorder="1" applyAlignment="1" applyProtection="1">
      <alignment vertical="center"/>
      <protection locked="0"/>
    </xf>
    <xf numFmtId="164" fontId="3" fillId="4" borderId="0" xfId="0" applyNumberFormat="1" applyFont="1" applyFill="1" applyBorder="1" applyAlignment="1" applyProtection="1">
      <alignment horizontal="right" vertical="center" indent="2"/>
      <protection locked="0"/>
    </xf>
    <xf numFmtId="164" fontId="0" fillId="0" borderId="0" xfId="0" applyNumberFormat="1" applyFont="1" applyFill="1" applyBorder="1" applyAlignment="1" applyProtection="1">
      <alignment horizontal="right" vertical="center" indent="4"/>
      <protection locked="0"/>
    </xf>
    <xf numFmtId="0" fontId="0" fillId="0" borderId="0" xfId="0" applyFont="1" applyFill="1" applyBorder="1" applyAlignment="1" applyProtection="1">
      <alignment horizontal="left" vertical="center" indent="1"/>
      <protection locked="0"/>
    </xf>
    <xf numFmtId="10" fontId="0" fillId="0" borderId="0" xfId="0" applyNumberFormat="1" applyFill="1" applyAlignment="1" applyProtection="1">
      <alignment horizontal="center"/>
      <protection locked="0"/>
    </xf>
    <xf numFmtId="10" fontId="0" fillId="0" borderId="0" xfId="0" applyNumberFormat="1" applyFont="1" applyFill="1" applyBorder="1" applyAlignment="1" applyProtection="1">
      <alignment horizontal="center" vertical="center"/>
      <protection locked="0"/>
    </xf>
    <xf numFmtId="2" fontId="0" fillId="0" borderId="0" xfId="0" applyNumberFormat="1" applyFill="1" applyProtection="1">
      <protection locked="0"/>
    </xf>
    <xf numFmtId="164" fontId="3" fillId="0" borderId="0" xfId="0" applyNumberFormat="1" applyFont="1" applyFill="1" applyBorder="1" applyAlignment="1" applyProtection="1">
      <alignment horizontal="right" vertical="center" indent="2"/>
      <protection locked="0"/>
    </xf>
    <xf numFmtId="0" fontId="3" fillId="0" borderId="0" xfId="0" applyFont="1" applyFill="1" applyBorder="1" applyAlignment="1" applyProtection="1">
      <alignment horizontal="left"/>
      <protection locked="0"/>
    </xf>
    <xf numFmtId="0" fontId="12" fillId="0" borderId="0" xfId="3" applyFont="1" applyFill="1" applyAlignment="1" applyProtection="1">
      <alignment vertical="center"/>
      <protection locked="0"/>
    </xf>
    <xf numFmtId="0" fontId="17" fillId="0" borderId="0" xfId="3" applyFont="1" applyFill="1" applyAlignment="1" applyProtection="1">
      <alignment horizontal="right" vertical="center"/>
      <protection locked="0"/>
    </xf>
    <xf numFmtId="0" fontId="0" fillId="0" borderId="0" xfId="0" applyFill="1" applyAlignment="1" applyProtection="1">
      <alignment horizontal="right"/>
      <protection locked="0"/>
    </xf>
    <xf numFmtId="164" fontId="9" fillId="0" borderId="0" xfId="3" applyNumberFormat="1" applyFont="1" applyFill="1" applyAlignment="1" applyProtection="1">
      <alignment vertical="center"/>
      <protection locked="0"/>
    </xf>
    <xf numFmtId="0" fontId="8" fillId="0" borderId="0" xfId="0" applyFont="1" applyFill="1" applyAlignment="1" applyProtection="1">
      <alignment wrapText="1"/>
      <protection locked="0"/>
    </xf>
    <xf numFmtId="0" fontId="17" fillId="0" borderId="0" xfId="3" applyFont="1" applyFill="1" applyAlignment="1" applyProtection="1">
      <alignment horizontal="right"/>
      <protection locked="0"/>
    </xf>
    <xf numFmtId="9" fontId="0" fillId="0" borderId="0" xfId="1" applyFont="1" applyFill="1" applyProtection="1">
      <protection locked="0"/>
    </xf>
    <xf numFmtId="0" fontId="25" fillId="0" borderId="0" xfId="0" applyFont="1" applyFill="1" applyProtection="1">
      <protection locked="0"/>
    </xf>
    <xf numFmtId="0" fontId="26" fillId="0" borderId="0" xfId="0" applyFont="1" applyFill="1"/>
    <xf numFmtId="0" fontId="27" fillId="4" borderId="0" xfId="0" applyFont="1" applyFill="1" applyBorder="1" applyAlignment="1">
      <alignment horizontal="left" vertical="center" indent="1"/>
    </xf>
    <xf numFmtId="0" fontId="27" fillId="0" borderId="0" xfId="0" applyFont="1" applyFill="1" applyBorder="1" applyAlignment="1">
      <alignment vertical="center"/>
    </xf>
    <xf numFmtId="164" fontId="27" fillId="0" borderId="0" xfId="0" applyNumberFormat="1" applyFont="1" applyFill="1" applyBorder="1" applyAlignment="1">
      <alignment horizontal="right" vertical="center" indent="2"/>
    </xf>
    <xf numFmtId="10" fontId="27" fillId="0" borderId="0" xfId="0" applyNumberFormat="1" applyFont="1" applyAlignment="1">
      <alignment horizontal="center"/>
    </xf>
    <xf numFmtId="10" fontId="27" fillId="0" borderId="3" xfId="0" applyNumberFormat="1" applyFont="1" applyFill="1" applyBorder="1" applyAlignment="1">
      <alignment horizontal="center" vertical="center"/>
    </xf>
    <xf numFmtId="2" fontId="27" fillId="0" borderId="0" xfId="0" applyNumberFormat="1" applyFont="1" applyAlignment="1">
      <alignment horizontal="center"/>
    </xf>
    <xf numFmtId="0" fontId="27" fillId="0" borderId="2" xfId="0" applyFont="1" applyFill="1" applyBorder="1" applyAlignment="1">
      <alignment vertical="center"/>
    </xf>
    <xf numFmtId="0" fontId="28" fillId="0" borderId="0" xfId="3" applyFont="1" applyFill="1" applyAlignment="1">
      <alignment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2" xfId="0" applyFont="1" applyFill="1" applyBorder="1" applyAlignment="1">
      <alignment horizontal="center" vertical="center"/>
    </xf>
    <xf numFmtId="0" fontId="13" fillId="2" borderId="0" xfId="0" applyFont="1" applyFill="1" applyBorder="1" applyAlignment="1">
      <alignment horizontal="center"/>
    </xf>
    <xf numFmtId="14" fontId="19" fillId="0" borderId="0" xfId="0" applyNumberFormat="1" applyFont="1" applyFill="1" applyBorder="1" applyAlignment="1">
      <alignment horizontal="center" vertical="top"/>
    </xf>
    <xf numFmtId="0" fontId="14" fillId="2" borderId="0" xfId="2" applyFont="1" applyFill="1" applyAlignment="1">
      <alignment horizontal="center"/>
    </xf>
    <xf numFmtId="0" fontId="21" fillId="0" borderId="0" xfId="5" applyFont="1" applyFill="1" applyBorder="1" applyAlignment="1">
      <alignment horizontal="center"/>
    </xf>
    <xf numFmtId="0" fontId="20"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pplyProtection="1">
      <alignment horizontal="left"/>
      <protection locked="0"/>
    </xf>
    <xf numFmtId="0" fontId="14" fillId="2" borderId="0" xfId="2" applyFont="1" applyFill="1" applyAlignment="1" applyProtection="1">
      <alignment horizontal="center"/>
      <protection locked="0"/>
    </xf>
    <xf numFmtId="0" fontId="21" fillId="0" borderId="0" xfId="5" applyFont="1" applyFill="1" applyBorder="1" applyAlignment="1" applyProtection="1">
      <alignment horizontal="center"/>
      <protection locked="0"/>
    </xf>
    <xf numFmtId="14" fontId="19" fillId="0" borderId="0" xfId="0" applyNumberFormat="1" applyFont="1" applyFill="1" applyBorder="1" applyAlignment="1" applyProtection="1">
      <alignment horizontal="center" vertical="top"/>
      <protection locked="0"/>
    </xf>
    <xf numFmtId="0" fontId="13" fillId="2" borderId="0" xfId="0" applyFont="1" applyFill="1" applyBorder="1" applyAlignment="1" applyProtection="1">
      <alignment horizontal="center"/>
      <protection locked="0"/>
    </xf>
    <xf numFmtId="0" fontId="20" fillId="0" borderId="0" xfId="0" applyFont="1" applyFill="1" applyBorder="1" applyAlignment="1" applyProtection="1">
      <alignment horizontal="center"/>
      <protection locked="0"/>
    </xf>
    <xf numFmtId="0" fontId="18" fillId="2" borderId="0"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0" xfId="0" applyFont="1" applyFill="1" applyAlignment="1" applyProtection="1">
      <alignment horizontal="center" vertical="center"/>
      <protection locked="0"/>
    </xf>
  </cellXfs>
  <cellStyles count="7">
    <cellStyle name="20% - Accent1" xfId="6" builtinId="30"/>
    <cellStyle name="Heading 1" xfId="4" builtinId="16" customBuiltin="1"/>
    <cellStyle name="Heading 2" xfId="5" builtinId="17" customBuiltin="1"/>
    <cellStyle name="Heading 4" xfId="3" builtinId="19"/>
    <cellStyle name="Normal" xfId="0" builtinId="0" customBuiltin="1"/>
    <cellStyle name="Percent" xfId="1" builtinId="5"/>
    <cellStyle name="Title" xfId="2" builtinId="15"/>
  </cellStyles>
  <dxfs count="52">
    <dxf>
      <font>
        <b val="0"/>
        <i val="0"/>
        <strike val="0"/>
        <condense val="0"/>
        <extend val="0"/>
        <outline val="0"/>
        <shadow val="0"/>
        <u val="none"/>
        <vertAlign val="baseline"/>
        <sz val="11"/>
        <color theme="3"/>
        <name val="Calibri"/>
        <scheme val="minor"/>
      </font>
      <numFmt numFmtId="164" formatCode="&quot;$&quot;#,##0.00"/>
      <fill>
        <patternFill patternType="none">
          <fgColor indexed="64"/>
          <bgColor indexed="65"/>
        </patternFill>
      </fill>
      <alignment horizontal="right" vertical="center" textRotation="0" wrapText="0" indent="2" justifyLastLine="0" shrinkToFit="0" readingOrder="0"/>
      <protection locked="0" hidden="0"/>
    </dxf>
    <dxf>
      <numFmt numFmtId="164" formatCode="&quot;$&quot;#,##0.00"/>
      <protection locked="0" hidden="0"/>
    </dxf>
    <dxf>
      <font>
        <b val="0"/>
        <i val="0"/>
        <strike val="0"/>
        <condense val="0"/>
        <extend val="0"/>
        <outline val="0"/>
        <shadow val="0"/>
        <u val="none"/>
        <vertAlign val="baseline"/>
        <sz val="11"/>
        <color theme="3"/>
        <name val="Calibri"/>
        <scheme val="minor"/>
      </font>
      <numFmt numFmtId="164" formatCode="&quot;$&quot;#,##0.00"/>
      <fill>
        <patternFill patternType="none">
          <fgColor indexed="64"/>
          <bgColor indexed="65"/>
        </patternFill>
      </fill>
      <alignment horizontal="right" vertical="center" textRotation="0" wrapText="0" indent="4" justifyLastLine="0" shrinkToFit="0" readingOrder="0"/>
      <protection locked="0" hidden="0"/>
    </dxf>
    <dxf>
      <numFmt numFmtId="164" formatCode="&quot;$&quot;#,##0.00"/>
      <fill>
        <patternFill patternType="none">
          <fgColor indexed="64"/>
          <bgColor auto="1"/>
        </patternFill>
      </fill>
      <alignment horizontal="right" vertical="bottom" textRotation="0" wrapText="0" indent="4" justifyLastLine="0" shrinkToFit="0" readingOrder="0"/>
      <protection locked="1" hidden="0"/>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3" tint="0.79998168889431442"/>
        </patternFill>
      </fill>
      <alignment horizontal="right" vertical="center" textRotation="0" wrapText="0" indent="2" justifyLastLine="0" shrinkToFit="0" readingOrder="0"/>
      <protection locked="0" hidden="0"/>
    </dxf>
    <dxf>
      <protection locked="0" hidden="0"/>
    </dxf>
    <dxf>
      <numFmt numFmtId="2" formatCode="0.00"/>
      <protection locked="0" hidden="0"/>
    </dxf>
    <dxf>
      <numFmt numFmtId="164" formatCode="&quot;$&quot;#,##0.00"/>
      <fill>
        <patternFill patternType="none">
          <fgColor indexed="64"/>
          <bgColor auto="1"/>
        </patternFill>
      </fill>
      <alignment horizontal="right" vertical="bottom" textRotation="0" wrapText="0" indent="2" justifyLastLine="0" shrinkToFit="0" readingOrder="0"/>
      <protection locked="1" hidden="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right style="thick">
          <color theme="0"/>
        </right>
        <top/>
        <bottom/>
      </border>
      <protection locked="0" hidden="0"/>
    </dxf>
    <dxf>
      <fill>
        <patternFill patternType="none">
          <fgColor indexed="64"/>
          <bgColor auto="1"/>
        </patternFill>
      </fill>
      <border diagonalUp="0" diagonalDown="0">
        <left/>
        <right style="thick">
          <color theme="0"/>
        </right>
        <top/>
        <bottom/>
        <vertical/>
        <horizontal/>
      </border>
      <protection locked="0" hidden="0"/>
    </dxf>
    <dxf>
      <numFmt numFmtId="2" formatCode="0.00"/>
      <protection locked="0" hidden="0"/>
    </dxf>
    <dxf>
      <protection locked="1" hidden="0"/>
    </dxf>
    <dxf>
      <font>
        <b val="0"/>
        <i val="0"/>
        <strike val="0"/>
        <condense val="0"/>
        <extend val="0"/>
        <outline val="0"/>
        <shadow val="0"/>
        <u val="none"/>
        <vertAlign val="baseline"/>
        <sz val="11"/>
        <color theme="3"/>
        <name val="Calibri"/>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left style="thick">
          <color theme="0"/>
        </left>
        <right/>
        <top/>
        <bottom/>
      </border>
      <protection locked="0" hidden="0"/>
    </dxf>
    <dxf>
      <numFmt numFmtId="14" formatCode="0.00%"/>
      <fill>
        <patternFill patternType="none">
          <fgColor indexed="64"/>
          <bgColor auto="1"/>
        </patternFill>
      </fill>
      <alignment horizontal="center" textRotation="0" wrapText="0" indent="0" justifyLastLine="0" shrinkToFit="0" readingOrder="0"/>
      <border>
        <left style="thick">
          <color theme="0"/>
        </left>
      </border>
      <protection locked="0" hidden="0"/>
    </dxf>
    <dxf>
      <numFmt numFmtId="14" formatCode="0.00%"/>
      <alignment horizontal="center" vertical="bottom" textRotation="0" wrapText="0" indent="0" justifyLastLine="0" shrinkToFit="0" readingOrder="0"/>
      <protection locked="0" hidden="0"/>
    </dxf>
    <dxf>
      <font>
        <color theme="3"/>
      </font>
      <numFmt numFmtId="14" formatCode="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3"/>
        <name val="Calibri"/>
        <scheme val="minor"/>
      </font>
      <numFmt numFmtId="164" formatCode="&quot;$&quot;#,##0.00"/>
      <fill>
        <patternFill patternType="none">
          <fgColor indexed="64"/>
          <bgColor indexed="65"/>
        </patternFill>
      </fill>
      <alignment horizontal="right" vertical="center" textRotation="0" wrapText="0" indent="2" justifyLastLine="0" shrinkToFit="0" readingOrder="0"/>
      <protection locked="0" hidden="0"/>
    </dxf>
    <dxf>
      <numFmt numFmtId="164" formatCode="&quot;$&quot;#,##0.00"/>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protection locked="0" hidden="0"/>
    </dxf>
    <dxf>
      <fill>
        <patternFill patternType="none">
          <fgColor indexed="64"/>
          <bgColor auto="1"/>
        </patternFill>
      </fill>
      <protection locked="0" hidden="0"/>
    </dxf>
    <dxf>
      <font>
        <b val="0"/>
        <i val="0"/>
        <strike val="0"/>
        <condense val="0"/>
        <extend val="0"/>
        <outline val="0"/>
        <shadow val="0"/>
        <u val="none"/>
        <vertAlign val="baseline"/>
        <sz val="11"/>
        <color theme="3"/>
        <name val="Calibri"/>
        <scheme val="minor"/>
      </font>
      <fill>
        <patternFill patternType="solid">
          <fgColor indexed="64"/>
          <bgColor theme="3" tint="0.79998168889431442"/>
        </patternFill>
      </fill>
      <alignment horizontal="left" vertical="center" textRotation="0" wrapText="0" indent="1" justifyLastLine="0" shrinkToFit="0" readingOrder="0"/>
      <protection locked="0" hidden="0"/>
    </dxf>
    <dxf>
      <numFmt numFmtId="0" formatCode="General"/>
      <fill>
        <patternFill patternType="none">
          <fgColor indexed="64"/>
          <bgColor indexed="65"/>
        </patternFill>
      </fill>
      <alignment horizontal="left" vertical="bottom" textRotation="0" wrapText="0" indent="1" justifyLastLine="0" shrinkToFit="0" readingOrder="0"/>
      <protection locked="0" hidden="0"/>
    </dxf>
    <dxf>
      <fill>
        <patternFill patternType="none">
          <fgColor indexed="64"/>
          <bgColor auto="1"/>
        </patternFill>
      </fill>
      <alignment vertical="center" textRotation="0" wrapText="0" indent="0" justifyLastLine="0" shrinkToFit="0" readingOrder="0"/>
      <protection locked="0" hidden="0"/>
    </dxf>
    <dxf>
      <fill>
        <patternFill patternType="none">
          <fgColor indexed="64"/>
          <bgColor auto="1"/>
        </patternFill>
      </fill>
      <protection locked="0" hidden="0"/>
    </dxf>
    <dxf>
      <fill>
        <patternFill patternType="none">
          <fgColor indexed="64"/>
          <bgColor auto="1"/>
        </patternFill>
      </fill>
      <protection locked="0" hidden="0"/>
    </dxf>
    <dxf>
      <font>
        <b val="0"/>
        <i val="0"/>
        <strike val="0"/>
        <condense val="0"/>
        <extend val="0"/>
        <outline val="0"/>
        <shadow val="0"/>
        <u val="none"/>
        <vertAlign val="baseline"/>
        <sz val="11"/>
        <color theme="3"/>
        <name val="Calibri"/>
        <scheme val="minor"/>
      </font>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3"/>
        <name val="Calibri"/>
        <scheme val="minor"/>
      </font>
      <numFmt numFmtId="2" formatCode="0.00"/>
      <alignment horizontal="center" vertical="bottom" textRotation="0" wrapText="0" indent="0" justifyLastLine="0" shrinkToFit="0" readingOrder="0"/>
    </dxf>
    <dxf>
      <numFmt numFmtId="164" formatCode="&quot;$&quot;#,##0.00"/>
      <fill>
        <patternFill patternType="none">
          <fgColor indexed="64"/>
          <bgColor auto="1"/>
        </patternFill>
      </fill>
      <alignment horizontal="left" vertical="bottom" textRotation="0" wrapText="0" indent="0" justifyLastLine="0" shrinkToFit="0" readingOrder="0"/>
      <border diagonalUp="0" diagonalDown="0">
        <left style="thick">
          <color theme="0"/>
        </left>
        <right/>
        <top/>
        <bottom/>
        <vertical/>
        <horizontal/>
      </border>
      <protection locked="1" hidden="0"/>
    </dxf>
    <dxf>
      <font>
        <b val="0"/>
        <i val="0"/>
        <strike val="0"/>
        <condense val="0"/>
        <extend val="0"/>
        <outline val="0"/>
        <shadow val="0"/>
        <u val="none"/>
        <vertAlign val="baseline"/>
        <sz val="11"/>
        <color theme="3"/>
        <name val="Calibri"/>
        <scheme val="minor"/>
      </font>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3"/>
        <name val="Calibri"/>
        <scheme val="minor"/>
      </font>
      <numFmt numFmtId="2" formatCode="0.00"/>
      <alignment horizontal="center" vertical="bottom" textRotation="0" wrapText="0" indent="0" justifyLastLine="0" shrinkToFit="0" readingOrder="0"/>
    </dxf>
    <dxf>
      <numFmt numFmtId="164" formatCode="&quot;$&quot;#,##0.00"/>
      <fill>
        <patternFill patternType="none">
          <fgColor indexed="64"/>
          <bgColor auto="1"/>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ck">
          <color theme="0"/>
        </right>
        <top/>
        <bottom/>
      </border>
    </dxf>
    <dxf>
      <fill>
        <patternFill patternType="none">
          <fgColor indexed="64"/>
          <bgColor auto="1"/>
        </patternFill>
      </fill>
      <border diagonalUp="0" diagonalDown="0">
        <left/>
        <right style="thick">
          <color theme="0"/>
        </right>
        <top/>
        <bottom/>
        <vertical/>
        <horizontal/>
      </border>
      <protection locked="0" hidden="0"/>
    </dxf>
    <dxf>
      <font>
        <b val="0"/>
        <i val="0"/>
        <strike val="0"/>
        <condense val="0"/>
        <extend val="0"/>
        <outline val="0"/>
        <shadow val="0"/>
        <u val="none"/>
        <vertAlign val="baseline"/>
        <sz val="11"/>
        <color theme="3"/>
        <name val="Calibri"/>
        <scheme val="minor"/>
      </font>
      <numFmt numFmtId="2" formatCode="0.00"/>
      <alignment horizontal="center" vertical="bottom" textRotation="0" wrapText="0" indent="0" justifyLastLine="0" shrinkToFit="0" readingOrder="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3"/>
        <name val="Calibri"/>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ck">
          <color theme="0"/>
        </left>
        <right/>
        <top/>
        <bottom/>
      </border>
    </dxf>
    <dxf>
      <numFmt numFmtId="14" formatCode="0.00%"/>
      <fill>
        <patternFill patternType="none">
          <fgColor indexed="64"/>
          <bgColor auto="1"/>
        </patternFill>
      </fill>
      <alignment horizontal="center" textRotation="0" wrapText="0" indent="0" justifyLastLine="0" shrinkToFit="0" readingOrder="0"/>
      <border>
        <left style="thick">
          <color theme="0"/>
        </left>
      </border>
      <protection locked="0" hidden="0"/>
    </dxf>
    <dxf>
      <font>
        <b val="0"/>
        <i val="0"/>
        <strike val="0"/>
        <condense val="0"/>
        <extend val="0"/>
        <outline val="0"/>
        <shadow val="0"/>
        <u val="none"/>
        <vertAlign val="baseline"/>
        <sz val="11"/>
        <color theme="3"/>
        <name val="Calibri"/>
        <scheme val="minor"/>
      </font>
      <numFmt numFmtId="14" formatCode="0.00%"/>
      <alignment horizontal="center" vertical="bottom" textRotation="0" wrapText="0" indent="0" justifyLastLine="0" shrinkToFit="0" readingOrder="0"/>
    </dxf>
    <dxf>
      <font>
        <color theme="3"/>
      </font>
      <numFmt numFmtId="14" formatCode="0.0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3"/>
        <name val="Calibri"/>
        <scheme val="minor"/>
      </font>
      <numFmt numFmtId="164"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4" formatCode="&quot;$&quot;#,##0.00"/>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protection locked="0" hidden="0"/>
    </dxf>
    <dxf>
      <font>
        <b val="0"/>
        <i val="0"/>
        <strike val="0"/>
        <condense val="0"/>
        <extend val="0"/>
        <outline val="0"/>
        <shadow val="0"/>
        <u val="none"/>
        <vertAlign val="baseline"/>
        <sz val="11"/>
        <color theme="3"/>
        <name val="Calibri"/>
        <scheme val="minor"/>
      </font>
      <fill>
        <patternFill patternType="solid">
          <fgColor indexed="64"/>
          <bgColor theme="3" tint="0.79998168889431442"/>
        </patternFill>
      </fill>
      <alignment horizontal="left" vertical="center" textRotation="0" wrapText="0" indent="1" justifyLastLine="0" shrinkToFit="0" readingOrder="0"/>
      <border diagonalUp="0" diagonalDown="0" outline="0">
        <left/>
        <right/>
        <top/>
        <bottom/>
      </border>
    </dxf>
    <dxf>
      <numFmt numFmtId="0" formatCode="General"/>
      <fill>
        <patternFill patternType="none">
          <fgColor indexed="64"/>
          <bgColor indexed="65"/>
        </patternFill>
      </fill>
      <alignment horizontal="left" vertical="bottom" textRotation="0" wrapText="0" indent="1" justifyLastLine="0" shrinkToFit="0" readingOrder="0"/>
      <protection locked="0" hidden="0"/>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protection locked="0" hidden="0"/>
    </dxf>
    <dxf>
      <fill>
        <patternFill patternType="none">
          <fgColor indexed="64"/>
          <bgColor auto="1"/>
        </patternFill>
      </fill>
    </dxf>
    <dxf>
      <font>
        <b/>
        <i val="0"/>
        <color theme="6" tint="-0.24994659260841701"/>
      </font>
      <fill>
        <patternFill>
          <bgColor theme="3" tint="0.79998168889431442"/>
        </patternFill>
      </fill>
    </dxf>
    <dxf>
      <font>
        <b/>
        <i val="0"/>
        <color theme="3"/>
      </font>
      <fill>
        <patternFill>
          <bgColor theme="4" tint="0.79998168889431442"/>
        </patternFill>
      </fill>
      <border>
        <bottom style="thin">
          <color theme="4"/>
        </bottom>
      </border>
    </dxf>
  </dxfs>
  <tableStyles count="1" defaultTableStyle="TableStyleMedium2" defaultPivotStyle="PivotStyleLight16">
    <tableStyle name="College Loan Calculator" pivot="0" count="2">
      <tableStyleElement type="headerRow" dxfId="51"/>
      <tableStyleElement type="totalRow" dxfId="5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809625</xdr:colOff>
      <xdr:row>0</xdr:row>
      <xdr:rowOff>26459</xdr:rowOff>
    </xdr:from>
    <xdr:to>
      <xdr:col>5</xdr:col>
      <xdr:colOff>374387</xdr:colOff>
      <xdr:row>1</xdr:row>
      <xdr:rowOff>340784</xdr:rowOff>
    </xdr:to>
    <xdr:sp macro="" textlink="">
      <xdr:nvSpPr>
        <xdr:cNvPr id="15" name="AutoShape 13" descr="&quot;&quot;" title="Artwork: Right Triangle"/>
        <xdr:cNvSpPr>
          <a:spLocks noChangeAspect="1" noChangeArrowheads="1" noTextEdit="1"/>
        </xdr:cNvSpPr>
      </xdr:nvSpPr>
      <xdr:spPr bwMode="auto">
        <a:xfrm>
          <a:off x="3609975" y="407459"/>
          <a:ext cx="526787" cy="819150"/>
        </a:xfrm>
        <a:prstGeom prst="rect">
          <a:avLst/>
        </a:prstGeom>
        <a:noFill/>
        <a:ln w="9525">
          <a:no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4</xdr:col>
      <xdr:colOff>809625</xdr:colOff>
      <xdr:row>0</xdr:row>
      <xdr:rowOff>111889</xdr:rowOff>
    </xdr:from>
    <xdr:to>
      <xdr:col>5</xdr:col>
      <xdr:colOff>305973</xdr:colOff>
      <xdr:row>1</xdr:row>
      <xdr:rowOff>331976</xdr:rowOff>
    </xdr:to>
    <xdr:sp macro="" textlink="">
      <xdr:nvSpPr>
        <xdr:cNvPr id="17" name="Freeform 16" descr="&quot;&quot;" title="Artwork: Right Arrow"/>
        <xdr:cNvSpPr>
          <a:spLocks/>
        </xdr:cNvSpPr>
      </xdr:nvSpPr>
      <xdr:spPr bwMode="auto">
        <a:xfrm>
          <a:off x="3609975" y="492889"/>
          <a:ext cx="458373" cy="724912"/>
        </a:xfrm>
        <a:custGeom>
          <a:avLst/>
          <a:gdLst>
            <a:gd name="T0" fmla="*/ 0 w 2020"/>
            <a:gd name="T1" fmla="*/ 0 h 2997"/>
            <a:gd name="T2" fmla="*/ 2020 w 2020"/>
            <a:gd name="T3" fmla="*/ 1488 h 2997"/>
            <a:gd name="T4" fmla="*/ 0 w 2020"/>
            <a:gd name="T5" fmla="*/ 2997 h 2997"/>
            <a:gd name="T6" fmla="*/ 0 w 2020"/>
            <a:gd name="T7" fmla="*/ 0 h 2997"/>
          </a:gdLst>
          <a:ahLst/>
          <a:cxnLst>
            <a:cxn ang="0">
              <a:pos x="T0" y="T1"/>
            </a:cxn>
            <a:cxn ang="0">
              <a:pos x="T2" y="T3"/>
            </a:cxn>
            <a:cxn ang="0">
              <a:pos x="T4" y="T5"/>
            </a:cxn>
            <a:cxn ang="0">
              <a:pos x="T6" y="T7"/>
            </a:cxn>
          </a:cxnLst>
          <a:rect l="0" t="0" r="r" b="b"/>
          <a:pathLst>
            <a:path w="2020" h="2997">
              <a:moveTo>
                <a:pt x="0" y="0"/>
              </a:moveTo>
              <a:lnTo>
                <a:pt x="2020" y="1488"/>
              </a:lnTo>
              <a:lnTo>
                <a:pt x="0" y="2997"/>
              </a:lnTo>
              <a:lnTo>
                <a:pt x="0" y="0"/>
              </a:lnTo>
              <a:close/>
            </a:path>
          </a:pathLst>
        </a:custGeom>
        <a:solidFill>
          <a:schemeClr val="tx2">
            <a:lumMod val="20000"/>
            <a:lumOff val="80000"/>
          </a:schemeClr>
        </a:solidFill>
        <a:ln w="0">
          <a:noFill/>
          <a:prstDash val="solid"/>
          <a:round/>
          <a:headEnd/>
          <a:tailEnd/>
        </a:ln>
      </xdr:spPr>
    </xdr:sp>
    <xdr:clientData/>
  </xdr:twoCellAnchor>
  <xdr:twoCellAnchor editAs="oneCell">
    <xdr:from>
      <xdr:col>9</xdr:col>
      <xdr:colOff>781050</xdr:colOff>
      <xdr:row>0</xdr:row>
      <xdr:rowOff>111889</xdr:rowOff>
    </xdr:from>
    <xdr:to>
      <xdr:col>10</xdr:col>
      <xdr:colOff>102265</xdr:colOff>
      <xdr:row>1</xdr:row>
      <xdr:rowOff>331976</xdr:rowOff>
    </xdr:to>
    <xdr:sp macro="" textlink="">
      <xdr:nvSpPr>
        <xdr:cNvPr id="43" name="Freeform 42" descr="&quot;&quot;" title="Artwork: Right Arrow"/>
        <xdr:cNvSpPr>
          <a:spLocks/>
        </xdr:cNvSpPr>
      </xdr:nvSpPr>
      <xdr:spPr bwMode="auto">
        <a:xfrm>
          <a:off x="8229600" y="492889"/>
          <a:ext cx="454690" cy="724912"/>
        </a:xfrm>
        <a:custGeom>
          <a:avLst/>
          <a:gdLst>
            <a:gd name="T0" fmla="*/ 0 w 2020"/>
            <a:gd name="T1" fmla="*/ 0 h 2997"/>
            <a:gd name="T2" fmla="*/ 2020 w 2020"/>
            <a:gd name="T3" fmla="*/ 1488 h 2997"/>
            <a:gd name="T4" fmla="*/ 0 w 2020"/>
            <a:gd name="T5" fmla="*/ 2997 h 2997"/>
            <a:gd name="T6" fmla="*/ 0 w 2020"/>
            <a:gd name="T7" fmla="*/ 0 h 2997"/>
          </a:gdLst>
          <a:ahLst/>
          <a:cxnLst>
            <a:cxn ang="0">
              <a:pos x="T0" y="T1"/>
            </a:cxn>
            <a:cxn ang="0">
              <a:pos x="T2" y="T3"/>
            </a:cxn>
            <a:cxn ang="0">
              <a:pos x="T4" y="T5"/>
            </a:cxn>
            <a:cxn ang="0">
              <a:pos x="T6" y="T7"/>
            </a:cxn>
          </a:cxnLst>
          <a:rect l="0" t="0" r="r" b="b"/>
          <a:pathLst>
            <a:path w="2020" h="2997">
              <a:moveTo>
                <a:pt x="0" y="0"/>
              </a:moveTo>
              <a:lnTo>
                <a:pt x="2020" y="1488"/>
              </a:lnTo>
              <a:lnTo>
                <a:pt x="0" y="2997"/>
              </a:lnTo>
              <a:lnTo>
                <a:pt x="0" y="0"/>
              </a:lnTo>
              <a:close/>
            </a:path>
          </a:pathLst>
        </a:custGeom>
        <a:solidFill>
          <a:schemeClr val="tx2">
            <a:lumMod val="20000"/>
            <a:lumOff val="80000"/>
          </a:schemeClr>
        </a:solidFill>
        <a:ln w="0">
          <a:noFill/>
          <a:prstDash val="solid"/>
          <a:round/>
          <a:headEnd/>
          <a:tailEnd/>
        </a:ln>
      </xdr:spPr>
    </xdr:sp>
    <xdr:clientData/>
  </xdr:twoCellAnchor>
  <xdr:twoCellAnchor>
    <xdr:from>
      <xdr:col>10</xdr:col>
      <xdr:colOff>804105</xdr:colOff>
      <xdr:row>0</xdr:row>
      <xdr:rowOff>0</xdr:rowOff>
    </xdr:from>
    <xdr:to>
      <xdr:col>13</xdr:col>
      <xdr:colOff>101160</xdr:colOff>
      <xdr:row>1</xdr:row>
      <xdr:rowOff>472440</xdr:rowOff>
    </xdr:to>
    <xdr:sp macro="" textlink="">
      <xdr:nvSpPr>
        <xdr:cNvPr id="38" name="Frame" descr="&quot;&quot;" title="Loan Payback Date Frame (artwork)"/>
        <xdr:cNvSpPr/>
      </xdr:nvSpPr>
      <xdr:spPr>
        <a:xfrm>
          <a:off x="9214680" y="352425"/>
          <a:ext cx="2697480" cy="1005840"/>
        </a:xfrm>
        <a:prstGeom prst="frame">
          <a:avLst>
            <a:gd name="adj1" fmla="val 7065"/>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933449</xdr:colOff>
      <xdr:row>0</xdr:row>
      <xdr:rowOff>0</xdr:rowOff>
    </xdr:from>
    <xdr:to>
      <xdr:col>8</xdr:col>
      <xdr:colOff>800099</xdr:colOff>
      <xdr:row>2</xdr:row>
      <xdr:rowOff>32067</xdr:rowOff>
    </xdr:to>
    <xdr:sp macro="" textlink="">
      <xdr:nvSpPr>
        <xdr:cNvPr id="29" name="Frame" descr="&quot;&quot;" title="Estimated annual salary after graduation (artwork)"/>
        <xdr:cNvSpPr/>
      </xdr:nvSpPr>
      <xdr:spPr>
        <a:xfrm>
          <a:off x="4962524" y="230824"/>
          <a:ext cx="2705100" cy="1068068"/>
        </a:xfrm>
        <a:prstGeom prst="frame">
          <a:avLst>
            <a:gd name="adj1" fmla="val 7065"/>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11</xdr:col>
      <xdr:colOff>685800</xdr:colOff>
      <xdr:row>32</xdr:row>
      <xdr:rowOff>0</xdr:rowOff>
    </xdr:from>
    <xdr:to>
      <xdr:col>12</xdr:col>
      <xdr:colOff>1186453</xdr:colOff>
      <xdr:row>33</xdr:row>
      <xdr:rowOff>0</xdr:rowOff>
    </xdr:to>
    <xdr:sp macro="" textlink="">
      <xdr:nvSpPr>
        <xdr:cNvPr id="139" name="Amount" descr="&quot;&quot;" title="Loan payback total frame (artwork)"/>
        <xdr:cNvSpPr txBox="1"/>
      </xdr:nvSpPr>
      <xdr:spPr>
        <a:xfrm>
          <a:off x="9791700" y="5419726"/>
          <a:ext cx="1719853" cy="502920"/>
        </a:xfrm>
        <a:prstGeom prst="rect">
          <a:avLst/>
        </a:prstGeom>
        <a:no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600" b="1">
            <a:solidFill>
              <a:schemeClr val="accent3"/>
            </a:solidFill>
          </a:endParaRPr>
        </a:p>
      </xdr:txBody>
    </xdr:sp>
    <xdr:clientData/>
  </xdr:twoCellAnchor>
  <xdr:twoCellAnchor editAs="oneCell">
    <xdr:from>
      <xdr:col>11</xdr:col>
      <xdr:colOff>200025</xdr:colOff>
      <xdr:row>32</xdr:row>
      <xdr:rowOff>0</xdr:rowOff>
    </xdr:from>
    <xdr:to>
      <xdr:col>11</xdr:col>
      <xdr:colOff>428625</xdr:colOff>
      <xdr:row>33</xdr:row>
      <xdr:rowOff>44450</xdr:rowOff>
    </xdr:to>
    <xdr:sp macro="" textlink="">
      <xdr:nvSpPr>
        <xdr:cNvPr id="149" name="Arrow" descr="&quot;&quot;" title="Artwork: Right arrow"/>
        <xdr:cNvSpPr>
          <a:spLocks/>
        </xdr:cNvSpPr>
      </xdr:nvSpPr>
      <xdr:spPr bwMode="auto">
        <a:xfrm>
          <a:off x="9305925" y="5433487"/>
          <a:ext cx="228600" cy="301625"/>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editAs="oneCell">
    <xdr:from>
      <xdr:col>11</xdr:col>
      <xdr:colOff>200025</xdr:colOff>
      <xdr:row>33</xdr:row>
      <xdr:rowOff>0</xdr:rowOff>
    </xdr:from>
    <xdr:to>
      <xdr:col>11</xdr:col>
      <xdr:colOff>428625</xdr:colOff>
      <xdr:row>34</xdr:row>
      <xdr:rowOff>39159</xdr:rowOff>
    </xdr:to>
    <xdr:sp macro="" textlink="">
      <xdr:nvSpPr>
        <xdr:cNvPr id="151" name="Arrow" descr="&quot;&quot;" title="Artwork: Right arrow"/>
        <xdr:cNvSpPr>
          <a:spLocks/>
        </xdr:cNvSpPr>
      </xdr:nvSpPr>
      <xdr:spPr bwMode="auto">
        <a:xfrm>
          <a:off x="9305925" y="5959515"/>
          <a:ext cx="228600" cy="296334"/>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xdr:from>
      <xdr:col>11</xdr:col>
      <xdr:colOff>685800</xdr:colOff>
      <xdr:row>33</xdr:row>
      <xdr:rowOff>0</xdr:rowOff>
    </xdr:from>
    <xdr:to>
      <xdr:col>12</xdr:col>
      <xdr:colOff>1186617</xdr:colOff>
      <xdr:row>34</xdr:row>
      <xdr:rowOff>0</xdr:rowOff>
    </xdr:to>
    <xdr:sp macro="" textlink="">
      <xdr:nvSpPr>
        <xdr:cNvPr id="140" name="Amount" descr="&quot;&quot;" title="Income after graduation frame (artwork)"/>
        <xdr:cNvSpPr txBox="1"/>
      </xdr:nvSpPr>
      <xdr:spPr>
        <a:xfrm>
          <a:off x="9791700" y="5924550"/>
          <a:ext cx="1720017" cy="502920"/>
        </a:xfrm>
        <a:prstGeom prst="rect">
          <a:avLst/>
        </a:prstGeom>
        <a:no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600" b="1">
            <a:solidFill>
              <a:schemeClr val="accent3"/>
            </a:solidFill>
          </a:endParaRPr>
        </a:p>
      </xdr:txBody>
    </xdr:sp>
    <xdr:clientData/>
  </xdr:twoCellAnchor>
  <xdr:twoCellAnchor editAs="oneCell">
    <xdr:from>
      <xdr:col>11</xdr:col>
      <xdr:colOff>209550</xdr:colOff>
      <xdr:row>34</xdr:row>
      <xdr:rowOff>0</xdr:rowOff>
    </xdr:from>
    <xdr:to>
      <xdr:col>11</xdr:col>
      <xdr:colOff>438150</xdr:colOff>
      <xdr:row>35</xdr:row>
      <xdr:rowOff>39159</xdr:rowOff>
    </xdr:to>
    <xdr:sp macro="" textlink="">
      <xdr:nvSpPr>
        <xdr:cNvPr id="20" name="Arrow" descr="&quot;&quot;" title="Artwork: Right arrow"/>
        <xdr:cNvSpPr>
          <a:spLocks/>
        </xdr:cNvSpPr>
      </xdr:nvSpPr>
      <xdr:spPr bwMode="auto">
        <a:xfrm>
          <a:off x="10029825" y="9950490"/>
          <a:ext cx="228600" cy="296334"/>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xdr:from>
      <xdr:col>11</xdr:col>
      <xdr:colOff>685799</xdr:colOff>
      <xdr:row>34</xdr:row>
      <xdr:rowOff>0</xdr:rowOff>
    </xdr:from>
    <xdr:to>
      <xdr:col>12</xdr:col>
      <xdr:colOff>1190624</xdr:colOff>
      <xdr:row>35</xdr:row>
      <xdr:rowOff>19050</xdr:rowOff>
    </xdr:to>
    <xdr:sp macro="" textlink="">
      <xdr:nvSpPr>
        <xdr:cNvPr id="5" name="Rectangle 4"/>
        <xdr:cNvSpPr/>
      </xdr:nvSpPr>
      <xdr:spPr>
        <a:xfrm>
          <a:off x="10582274" y="9439275"/>
          <a:ext cx="1800225" cy="276225"/>
        </a:xfrm>
        <a:prstGeom prst="rect">
          <a:avLst/>
        </a:prstGeom>
        <a:noFill/>
        <a:ln w="28575"/>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30701</xdr:colOff>
      <xdr:row>5</xdr:row>
      <xdr:rowOff>27518</xdr:rowOff>
    </xdr:from>
    <xdr:to>
      <xdr:col>1</xdr:col>
      <xdr:colOff>146908</xdr:colOff>
      <xdr:row>6</xdr:row>
      <xdr:rowOff>20364</xdr:rowOff>
    </xdr:to>
    <xdr:sp macro="" textlink="">
      <xdr:nvSpPr>
        <xdr:cNvPr id="21" name="Arrow" descr="&quot;&quot;" title="Artwork: Right Arrow"/>
        <xdr:cNvSpPr>
          <a:spLocks noChangeAspect="1"/>
        </xdr:cNvSpPr>
      </xdr:nvSpPr>
      <xdr:spPr bwMode="auto">
        <a:xfrm>
          <a:off x="183101" y="2027768"/>
          <a:ext cx="116207" cy="250021"/>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editAs="oneCell">
    <xdr:from>
      <xdr:col>1</xdr:col>
      <xdr:colOff>25714</xdr:colOff>
      <xdr:row>6</xdr:row>
      <xdr:rowOff>35984</xdr:rowOff>
    </xdr:from>
    <xdr:to>
      <xdr:col>1</xdr:col>
      <xdr:colOff>192675</xdr:colOff>
      <xdr:row>7</xdr:row>
      <xdr:rowOff>28830</xdr:rowOff>
    </xdr:to>
    <xdr:sp macro="" textlink="">
      <xdr:nvSpPr>
        <xdr:cNvPr id="22" name="Arrow" descr="&quot;&quot;" title="Artwork: Right Arrow"/>
        <xdr:cNvSpPr>
          <a:spLocks noChangeAspect="1"/>
        </xdr:cNvSpPr>
      </xdr:nvSpPr>
      <xdr:spPr bwMode="auto">
        <a:xfrm>
          <a:off x="178114" y="2293409"/>
          <a:ext cx="141561" cy="250021"/>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editAs="oneCell">
    <xdr:from>
      <xdr:col>1</xdr:col>
      <xdr:colOff>26352</xdr:colOff>
      <xdr:row>8</xdr:row>
      <xdr:rowOff>55035</xdr:rowOff>
    </xdr:from>
    <xdr:to>
      <xdr:col>2</xdr:col>
      <xdr:colOff>25458</xdr:colOff>
      <xdr:row>9</xdr:row>
      <xdr:rowOff>15876</xdr:rowOff>
    </xdr:to>
    <xdr:sp macro="" textlink="">
      <xdr:nvSpPr>
        <xdr:cNvPr id="23" name="Arrow" descr="&quot;&quot;" title="Artwork: Right Arrow"/>
        <xdr:cNvSpPr>
          <a:spLocks noChangeAspect="1"/>
        </xdr:cNvSpPr>
      </xdr:nvSpPr>
      <xdr:spPr bwMode="auto">
        <a:xfrm>
          <a:off x="204152" y="2785535"/>
          <a:ext cx="265806" cy="214841"/>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editAs="oneCell">
    <xdr:from>
      <xdr:col>2</xdr:col>
      <xdr:colOff>85725</xdr:colOff>
      <xdr:row>33</xdr:row>
      <xdr:rowOff>66675</xdr:rowOff>
    </xdr:from>
    <xdr:to>
      <xdr:col>6</xdr:col>
      <xdr:colOff>447675</xdr:colOff>
      <xdr:row>34</xdr:row>
      <xdr:rowOff>180975</xdr:rowOff>
    </xdr:to>
    <xdr:pic>
      <xdr:nvPicPr>
        <xdr:cNvPr id="1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9505950"/>
          <a:ext cx="5048250" cy="371475"/>
        </a:xfrm>
        <a:prstGeom prst="rect">
          <a:avLst/>
        </a:prstGeom>
        <a:solidFill>
          <a:schemeClr val="bg2"/>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809625</xdr:colOff>
      <xdr:row>1</xdr:row>
      <xdr:rowOff>26459</xdr:rowOff>
    </xdr:from>
    <xdr:to>
      <xdr:col>5</xdr:col>
      <xdr:colOff>374387</xdr:colOff>
      <xdr:row>5</xdr:row>
      <xdr:rowOff>83609</xdr:rowOff>
    </xdr:to>
    <xdr:sp macro="" textlink="">
      <xdr:nvSpPr>
        <xdr:cNvPr id="2" name="AutoShape 13" descr="&quot;&quot;" title="Artwork: Right Triangle"/>
        <xdr:cNvSpPr>
          <a:spLocks noChangeAspect="1" noChangeArrowheads="1" noTextEdit="1"/>
        </xdr:cNvSpPr>
      </xdr:nvSpPr>
      <xdr:spPr bwMode="auto">
        <a:xfrm>
          <a:off x="3876675" y="283634"/>
          <a:ext cx="526787" cy="819150"/>
        </a:xfrm>
        <a:prstGeom prst="rect">
          <a:avLst/>
        </a:prstGeom>
        <a:noFill/>
        <a:ln w="9525">
          <a:noFill/>
          <a:miter lim="800000"/>
          <a:headEnd/>
          <a:tailEnd/>
        </a:ln>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4</xdr:col>
      <xdr:colOff>809625</xdr:colOff>
      <xdr:row>1</xdr:row>
      <xdr:rowOff>111890</xdr:rowOff>
    </xdr:from>
    <xdr:to>
      <xdr:col>5</xdr:col>
      <xdr:colOff>305973</xdr:colOff>
      <xdr:row>2</xdr:row>
      <xdr:rowOff>438151</xdr:rowOff>
    </xdr:to>
    <xdr:sp macro="" textlink="">
      <xdr:nvSpPr>
        <xdr:cNvPr id="3" name="Freeform 2" descr="&quot;&quot;" title="Artwork: Right Arrow"/>
        <xdr:cNvSpPr>
          <a:spLocks/>
        </xdr:cNvSpPr>
      </xdr:nvSpPr>
      <xdr:spPr bwMode="auto">
        <a:xfrm>
          <a:off x="3876675" y="369065"/>
          <a:ext cx="458373" cy="831086"/>
        </a:xfrm>
        <a:custGeom>
          <a:avLst/>
          <a:gdLst>
            <a:gd name="T0" fmla="*/ 0 w 2020"/>
            <a:gd name="T1" fmla="*/ 0 h 2997"/>
            <a:gd name="T2" fmla="*/ 2020 w 2020"/>
            <a:gd name="T3" fmla="*/ 1488 h 2997"/>
            <a:gd name="T4" fmla="*/ 0 w 2020"/>
            <a:gd name="T5" fmla="*/ 2997 h 2997"/>
            <a:gd name="T6" fmla="*/ 0 w 2020"/>
            <a:gd name="T7" fmla="*/ 0 h 2997"/>
          </a:gdLst>
          <a:ahLst/>
          <a:cxnLst>
            <a:cxn ang="0">
              <a:pos x="T0" y="T1"/>
            </a:cxn>
            <a:cxn ang="0">
              <a:pos x="T2" y="T3"/>
            </a:cxn>
            <a:cxn ang="0">
              <a:pos x="T4" y="T5"/>
            </a:cxn>
            <a:cxn ang="0">
              <a:pos x="T6" y="T7"/>
            </a:cxn>
          </a:cxnLst>
          <a:rect l="0" t="0" r="r" b="b"/>
          <a:pathLst>
            <a:path w="2020" h="2997">
              <a:moveTo>
                <a:pt x="0" y="0"/>
              </a:moveTo>
              <a:lnTo>
                <a:pt x="2020" y="1488"/>
              </a:lnTo>
              <a:lnTo>
                <a:pt x="0" y="2997"/>
              </a:lnTo>
              <a:lnTo>
                <a:pt x="0" y="0"/>
              </a:lnTo>
              <a:close/>
            </a:path>
          </a:pathLst>
        </a:custGeom>
        <a:solidFill>
          <a:schemeClr val="tx2">
            <a:lumMod val="20000"/>
            <a:lumOff val="80000"/>
          </a:schemeClr>
        </a:solidFill>
        <a:ln w="0">
          <a:noFill/>
          <a:prstDash val="solid"/>
          <a:round/>
          <a:headEnd/>
          <a:tailEnd/>
        </a:ln>
      </xdr:spPr>
    </xdr:sp>
    <xdr:clientData/>
  </xdr:twoCellAnchor>
  <xdr:twoCellAnchor editAs="oneCell">
    <xdr:from>
      <xdr:col>9</xdr:col>
      <xdr:colOff>781050</xdr:colOff>
      <xdr:row>1</xdr:row>
      <xdr:rowOff>111890</xdr:rowOff>
    </xdr:from>
    <xdr:to>
      <xdr:col>10</xdr:col>
      <xdr:colOff>102265</xdr:colOff>
      <xdr:row>2</xdr:row>
      <xdr:rowOff>419101</xdr:rowOff>
    </xdr:to>
    <xdr:sp macro="" textlink="">
      <xdr:nvSpPr>
        <xdr:cNvPr id="4" name="Freeform 3" descr="&quot;&quot;" title="Artwork: Right Arrow"/>
        <xdr:cNvSpPr>
          <a:spLocks/>
        </xdr:cNvSpPr>
      </xdr:nvSpPr>
      <xdr:spPr bwMode="auto">
        <a:xfrm>
          <a:off x="8505825" y="369065"/>
          <a:ext cx="454690" cy="812036"/>
        </a:xfrm>
        <a:custGeom>
          <a:avLst/>
          <a:gdLst>
            <a:gd name="T0" fmla="*/ 0 w 2020"/>
            <a:gd name="T1" fmla="*/ 0 h 2997"/>
            <a:gd name="T2" fmla="*/ 2020 w 2020"/>
            <a:gd name="T3" fmla="*/ 1488 h 2997"/>
            <a:gd name="T4" fmla="*/ 0 w 2020"/>
            <a:gd name="T5" fmla="*/ 2997 h 2997"/>
            <a:gd name="T6" fmla="*/ 0 w 2020"/>
            <a:gd name="T7" fmla="*/ 0 h 2997"/>
          </a:gdLst>
          <a:ahLst/>
          <a:cxnLst>
            <a:cxn ang="0">
              <a:pos x="T0" y="T1"/>
            </a:cxn>
            <a:cxn ang="0">
              <a:pos x="T2" y="T3"/>
            </a:cxn>
            <a:cxn ang="0">
              <a:pos x="T4" y="T5"/>
            </a:cxn>
            <a:cxn ang="0">
              <a:pos x="T6" y="T7"/>
            </a:cxn>
          </a:cxnLst>
          <a:rect l="0" t="0" r="r" b="b"/>
          <a:pathLst>
            <a:path w="2020" h="2997">
              <a:moveTo>
                <a:pt x="0" y="0"/>
              </a:moveTo>
              <a:lnTo>
                <a:pt x="2020" y="1488"/>
              </a:lnTo>
              <a:lnTo>
                <a:pt x="0" y="2997"/>
              </a:lnTo>
              <a:lnTo>
                <a:pt x="0" y="0"/>
              </a:lnTo>
              <a:close/>
            </a:path>
          </a:pathLst>
        </a:custGeom>
        <a:solidFill>
          <a:schemeClr val="tx2">
            <a:lumMod val="20000"/>
            <a:lumOff val="80000"/>
          </a:schemeClr>
        </a:solidFill>
        <a:ln w="0">
          <a:noFill/>
          <a:prstDash val="solid"/>
          <a:round/>
          <a:headEnd/>
          <a:tailEnd/>
        </a:ln>
      </xdr:spPr>
    </xdr:sp>
    <xdr:clientData/>
  </xdr:twoCellAnchor>
  <xdr:twoCellAnchor editAs="oneCell">
    <xdr:from>
      <xdr:col>1</xdr:col>
      <xdr:colOff>30701</xdr:colOff>
      <xdr:row>6</xdr:row>
      <xdr:rowOff>27518</xdr:rowOff>
    </xdr:from>
    <xdr:to>
      <xdr:col>1</xdr:col>
      <xdr:colOff>146908</xdr:colOff>
      <xdr:row>7</xdr:row>
      <xdr:rowOff>20364</xdr:rowOff>
    </xdr:to>
    <xdr:sp macro="" textlink="">
      <xdr:nvSpPr>
        <xdr:cNvPr id="5" name="Arrow" descr="&quot;&quot;" title="Artwork: Right Arrow"/>
        <xdr:cNvSpPr>
          <a:spLocks noChangeAspect="1"/>
        </xdr:cNvSpPr>
      </xdr:nvSpPr>
      <xdr:spPr bwMode="auto">
        <a:xfrm>
          <a:off x="183101" y="2027768"/>
          <a:ext cx="116207" cy="250021"/>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editAs="oneCell">
    <xdr:from>
      <xdr:col>1</xdr:col>
      <xdr:colOff>25714</xdr:colOff>
      <xdr:row>7</xdr:row>
      <xdr:rowOff>35984</xdr:rowOff>
    </xdr:from>
    <xdr:to>
      <xdr:col>1</xdr:col>
      <xdr:colOff>192675</xdr:colOff>
      <xdr:row>8</xdr:row>
      <xdr:rowOff>28830</xdr:rowOff>
    </xdr:to>
    <xdr:sp macro="" textlink="">
      <xdr:nvSpPr>
        <xdr:cNvPr id="6" name="Arrow" descr="&quot;&quot;" title="Artwork: Right Arrow"/>
        <xdr:cNvSpPr>
          <a:spLocks noChangeAspect="1"/>
        </xdr:cNvSpPr>
      </xdr:nvSpPr>
      <xdr:spPr bwMode="auto">
        <a:xfrm>
          <a:off x="178114" y="2293409"/>
          <a:ext cx="141561" cy="250021"/>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xdr:from>
      <xdr:col>10</xdr:col>
      <xdr:colOff>804105</xdr:colOff>
      <xdr:row>0</xdr:row>
      <xdr:rowOff>161925</xdr:rowOff>
    </xdr:from>
    <xdr:to>
      <xdr:col>13</xdr:col>
      <xdr:colOff>101160</xdr:colOff>
      <xdr:row>2</xdr:row>
      <xdr:rowOff>472440</xdr:rowOff>
    </xdr:to>
    <xdr:sp macro="" textlink="">
      <xdr:nvSpPr>
        <xdr:cNvPr id="7" name="Frame" descr="&quot;&quot;" title="Loan Payback Date Frame (artwork)"/>
        <xdr:cNvSpPr/>
      </xdr:nvSpPr>
      <xdr:spPr>
        <a:xfrm>
          <a:off x="9662355" y="161925"/>
          <a:ext cx="2849880" cy="1072515"/>
        </a:xfrm>
        <a:prstGeom prst="frame">
          <a:avLst>
            <a:gd name="adj1" fmla="val 7065"/>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933449</xdr:colOff>
      <xdr:row>0</xdr:row>
      <xdr:rowOff>230824</xdr:rowOff>
    </xdr:from>
    <xdr:to>
      <xdr:col>8</xdr:col>
      <xdr:colOff>800099</xdr:colOff>
      <xdr:row>3</xdr:row>
      <xdr:rowOff>32067</xdr:rowOff>
    </xdr:to>
    <xdr:sp macro="" textlink="">
      <xdr:nvSpPr>
        <xdr:cNvPr id="8" name="Frame" descr="&quot;&quot;" title="Estimated annual salary after graduation (artwork)"/>
        <xdr:cNvSpPr/>
      </xdr:nvSpPr>
      <xdr:spPr>
        <a:xfrm>
          <a:off x="4962524" y="230824"/>
          <a:ext cx="2705100" cy="1068068"/>
        </a:xfrm>
        <a:prstGeom prst="frame">
          <a:avLst>
            <a:gd name="adj1" fmla="val 7065"/>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11</xdr:col>
      <xdr:colOff>685800</xdr:colOff>
      <xdr:row>22</xdr:row>
      <xdr:rowOff>200025</xdr:rowOff>
    </xdr:from>
    <xdr:to>
      <xdr:col>12</xdr:col>
      <xdr:colOff>1186453</xdr:colOff>
      <xdr:row>24</xdr:row>
      <xdr:rowOff>140971</xdr:rowOff>
    </xdr:to>
    <xdr:sp macro="" textlink="">
      <xdr:nvSpPr>
        <xdr:cNvPr id="9" name="Amount" descr="&quot;&quot;" title="Loan payback total frame (artwork)"/>
        <xdr:cNvSpPr txBox="1"/>
      </xdr:nvSpPr>
      <xdr:spPr>
        <a:xfrm>
          <a:off x="10506075" y="6381750"/>
          <a:ext cx="1796053" cy="455296"/>
        </a:xfrm>
        <a:prstGeom prst="rect">
          <a:avLst/>
        </a:prstGeom>
        <a:no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600" b="1">
            <a:solidFill>
              <a:schemeClr val="accent3"/>
            </a:solidFill>
          </a:endParaRPr>
        </a:p>
      </xdr:txBody>
    </xdr:sp>
    <xdr:clientData/>
  </xdr:twoCellAnchor>
  <xdr:twoCellAnchor editAs="oneCell">
    <xdr:from>
      <xdr:col>11</xdr:col>
      <xdr:colOff>190500</xdr:colOff>
      <xdr:row>22</xdr:row>
      <xdr:rowOff>194737</xdr:rowOff>
    </xdr:from>
    <xdr:to>
      <xdr:col>11</xdr:col>
      <xdr:colOff>419100</xdr:colOff>
      <xdr:row>24</xdr:row>
      <xdr:rowOff>67737</xdr:rowOff>
    </xdr:to>
    <xdr:sp macro="" textlink="">
      <xdr:nvSpPr>
        <xdr:cNvPr id="10" name="Arrow" descr="&quot;&quot;" title="Artwork: Right arrow"/>
        <xdr:cNvSpPr>
          <a:spLocks/>
        </xdr:cNvSpPr>
      </xdr:nvSpPr>
      <xdr:spPr bwMode="auto">
        <a:xfrm>
          <a:off x="10010775" y="6376462"/>
          <a:ext cx="228600" cy="387350"/>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editAs="oneCell">
    <xdr:from>
      <xdr:col>11</xdr:col>
      <xdr:colOff>190500</xdr:colOff>
      <xdr:row>24</xdr:row>
      <xdr:rowOff>168315</xdr:rowOff>
    </xdr:from>
    <xdr:to>
      <xdr:col>11</xdr:col>
      <xdr:colOff>419100</xdr:colOff>
      <xdr:row>26</xdr:row>
      <xdr:rowOff>16974</xdr:rowOff>
    </xdr:to>
    <xdr:sp macro="" textlink="">
      <xdr:nvSpPr>
        <xdr:cNvPr id="11" name="Arrow" descr="&quot;&quot;" title="Artwork: Right arrow"/>
        <xdr:cNvSpPr>
          <a:spLocks/>
        </xdr:cNvSpPr>
      </xdr:nvSpPr>
      <xdr:spPr bwMode="auto">
        <a:xfrm>
          <a:off x="10010775" y="6864390"/>
          <a:ext cx="228600" cy="363009"/>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xdr:from>
      <xdr:col>11</xdr:col>
      <xdr:colOff>685800</xdr:colOff>
      <xdr:row>24</xdr:row>
      <xdr:rowOff>142875</xdr:rowOff>
    </xdr:from>
    <xdr:to>
      <xdr:col>12</xdr:col>
      <xdr:colOff>1186617</xdr:colOff>
      <xdr:row>26</xdr:row>
      <xdr:rowOff>131445</xdr:rowOff>
    </xdr:to>
    <xdr:sp macro="" textlink="">
      <xdr:nvSpPr>
        <xdr:cNvPr id="12" name="Amount" descr="&quot;&quot;" title="Income after graduation frame (artwork)"/>
        <xdr:cNvSpPr txBox="1"/>
      </xdr:nvSpPr>
      <xdr:spPr>
        <a:xfrm>
          <a:off x="10506075" y="9410700"/>
          <a:ext cx="1796217" cy="502920"/>
        </a:xfrm>
        <a:prstGeom prst="rect">
          <a:avLst/>
        </a:prstGeom>
        <a:no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600" b="1">
            <a:solidFill>
              <a:schemeClr val="accent3"/>
            </a:solidFill>
          </a:endParaRPr>
        </a:p>
      </xdr:txBody>
    </xdr:sp>
    <xdr:clientData/>
  </xdr:twoCellAnchor>
  <xdr:twoCellAnchor editAs="oneCell">
    <xdr:from>
      <xdr:col>1</xdr:col>
      <xdr:colOff>3489</xdr:colOff>
      <xdr:row>10</xdr:row>
      <xdr:rowOff>10584</xdr:rowOff>
    </xdr:from>
    <xdr:to>
      <xdr:col>2</xdr:col>
      <xdr:colOff>57209</xdr:colOff>
      <xdr:row>11</xdr:row>
      <xdr:rowOff>3430</xdr:rowOff>
    </xdr:to>
    <xdr:sp macro="" textlink="">
      <xdr:nvSpPr>
        <xdr:cNvPr id="14" name="Arrow" descr="&quot;&quot;" title="Artwork: Right Arrow"/>
        <xdr:cNvSpPr>
          <a:spLocks noChangeAspect="1"/>
        </xdr:cNvSpPr>
      </xdr:nvSpPr>
      <xdr:spPr bwMode="auto">
        <a:xfrm>
          <a:off x="181289" y="2817284"/>
          <a:ext cx="333120" cy="2468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xdr:from>
      <xdr:col>13</xdr:col>
      <xdr:colOff>66675</xdr:colOff>
      <xdr:row>15</xdr:row>
      <xdr:rowOff>19050</xdr:rowOff>
    </xdr:from>
    <xdr:to>
      <xdr:col>17</xdr:col>
      <xdr:colOff>361950</xdr:colOff>
      <xdr:row>19</xdr:row>
      <xdr:rowOff>0</xdr:rowOff>
    </xdr:to>
    <xdr:grpSp>
      <xdr:nvGrpSpPr>
        <xdr:cNvPr id="15" name="Data Entry Tip" descr="Need more rows? In the last cell of the table, such as M16, press the Tab key." title="Data Entry Tip"/>
        <xdr:cNvGrpSpPr/>
      </xdr:nvGrpSpPr>
      <xdr:grpSpPr>
        <a:xfrm>
          <a:off x="12573000" y="4400550"/>
          <a:ext cx="1704975" cy="1009650"/>
          <a:chOff x="12477750" y="4105276"/>
          <a:chExt cx="1571625" cy="819149"/>
        </a:xfrm>
      </xdr:grpSpPr>
      <xdr:sp macro="" textlink="">
        <xdr:nvSpPr>
          <xdr:cNvPr id="16" name="Rectangle 15"/>
          <xdr:cNvSpPr/>
        </xdr:nvSpPr>
        <xdr:spPr>
          <a:xfrm>
            <a:off x="12706350" y="4105276"/>
            <a:ext cx="1343025" cy="819149"/>
          </a:xfrm>
          <a:prstGeom prst="rect">
            <a:avLst/>
          </a:prstGeom>
          <a:solidFill>
            <a:schemeClr val="tx2">
              <a:lumMod val="40000"/>
              <a:lumOff val="60000"/>
            </a:schemeClr>
          </a:solidFill>
          <a:ln w="0">
            <a:noFill/>
            <a:prstDash val="solid"/>
            <a:round/>
            <a:headEnd/>
            <a:tailEnd/>
          </a:ln>
        </xdr:spPr>
        <xdr:txBody>
          <a:bodyPr vertOverflow="clip" horzOverflow="clip" lIns="182880" rtlCol="0" anchor="ctr"/>
          <a:lstStyle/>
          <a:p>
            <a:pPr algn="l"/>
            <a:r>
              <a:rPr lang="en-US" sz="1100">
                <a:solidFill>
                  <a:schemeClr val="tx2"/>
                </a:solidFill>
              </a:rPr>
              <a:t>Need more rows? </a:t>
            </a:r>
            <a:br>
              <a:rPr lang="en-US" sz="1100">
                <a:solidFill>
                  <a:schemeClr val="tx2"/>
                </a:solidFill>
              </a:rPr>
            </a:br>
            <a:r>
              <a:rPr lang="en-US" sz="1100">
                <a:solidFill>
                  <a:schemeClr val="tx2"/>
                </a:solidFill>
              </a:rPr>
              <a:t>In the last cell of the table, such as </a:t>
            </a:r>
            <a:r>
              <a:rPr lang="en-US" sz="1100" b="1">
                <a:solidFill>
                  <a:schemeClr val="tx2"/>
                </a:solidFill>
              </a:rPr>
              <a:t>M16</a:t>
            </a:r>
            <a:r>
              <a:rPr lang="en-US" sz="1100">
                <a:solidFill>
                  <a:schemeClr val="tx2"/>
                </a:solidFill>
              </a:rPr>
              <a:t>, press the </a:t>
            </a:r>
            <a:r>
              <a:rPr lang="en-US" sz="1100" b="1">
                <a:solidFill>
                  <a:schemeClr val="tx2"/>
                </a:solidFill>
              </a:rPr>
              <a:t>Tab</a:t>
            </a:r>
            <a:r>
              <a:rPr lang="en-US" sz="1100">
                <a:solidFill>
                  <a:schemeClr val="tx2"/>
                </a:solidFill>
              </a:rPr>
              <a:t> key.</a:t>
            </a:r>
          </a:p>
        </xdr:txBody>
      </xdr:sp>
      <xdr:sp macro="" textlink="">
        <xdr:nvSpPr>
          <xdr:cNvPr id="17" name="Arrow" descr="&quot;&quot;" title="Artwork: Right arrow"/>
          <xdr:cNvSpPr>
            <a:spLocks/>
          </xdr:cNvSpPr>
        </xdr:nvSpPr>
        <xdr:spPr bwMode="auto">
          <a:xfrm flipH="1">
            <a:off x="12477750" y="4362451"/>
            <a:ext cx="228600" cy="301625"/>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grpSp>
    <xdr:clientData fPrintsWithSheet="0"/>
  </xdr:twoCellAnchor>
  <xdr:twoCellAnchor editAs="oneCell">
    <xdr:from>
      <xdr:col>11</xdr:col>
      <xdr:colOff>209550</xdr:colOff>
      <xdr:row>26</xdr:row>
      <xdr:rowOff>168315</xdr:rowOff>
    </xdr:from>
    <xdr:to>
      <xdr:col>11</xdr:col>
      <xdr:colOff>438150</xdr:colOff>
      <xdr:row>28</xdr:row>
      <xdr:rowOff>83649</xdr:rowOff>
    </xdr:to>
    <xdr:sp macro="" textlink="">
      <xdr:nvSpPr>
        <xdr:cNvPr id="18" name="Arrow" descr="&quot;&quot;" title="Artwork: Right arrow"/>
        <xdr:cNvSpPr>
          <a:spLocks/>
        </xdr:cNvSpPr>
      </xdr:nvSpPr>
      <xdr:spPr bwMode="auto">
        <a:xfrm>
          <a:off x="10029825" y="9950490"/>
          <a:ext cx="228600" cy="296334"/>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xdr:from>
      <xdr:col>11</xdr:col>
      <xdr:colOff>685799</xdr:colOff>
      <xdr:row>26</xdr:row>
      <xdr:rowOff>123825</xdr:rowOff>
    </xdr:from>
    <xdr:to>
      <xdr:col>12</xdr:col>
      <xdr:colOff>1190624</xdr:colOff>
      <xdr:row>28</xdr:row>
      <xdr:rowOff>95250</xdr:rowOff>
    </xdr:to>
    <xdr:sp macro="" textlink="">
      <xdr:nvSpPr>
        <xdr:cNvPr id="19" name="Rectangle 18"/>
        <xdr:cNvSpPr/>
      </xdr:nvSpPr>
      <xdr:spPr>
        <a:xfrm>
          <a:off x="10506074" y="9906000"/>
          <a:ext cx="1800225" cy="485775"/>
        </a:xfrm>
        <a:prstGeom prst="rect">
          <a:avLst/>
        </a:prstGeom>
        <a:noFill/>
        <a:ln w="28575"/>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25714</xdr:colOff>
      <xdr:row>7</xdr:row>
      <xdr:rowOff>35984</xdr:rowOff>
    </xdr:from>
    <xdr:to>
      <xdr:col>1</xdr:col>
      <xdr:colOff>192675</xdr:colOff>
      <xdr:row>8</xdr:row>
      <xdr:rowOff>28830</xdr:rowOff>
    </xdr:to>
    <xdr:sp macro="" textlink="">
      <xdr:nvSpPr>
        <xdr:cNvPr id="20" name="Arrow" descr="&quot;&quot;" title="Artwork: Right Arrow"/>
        <xdr:cNvSpPr>
          <a:spLocks noChangeAspect="1"/>
        </xdr:cNvSpPr>
      </xdr:nvSpPr>
      <xdr:spPr bwMode="auto">
        <a:xfrm>
          <a:off x="178114" y="2293409"/>
          <a:ext cx="141561" cy="250021"/>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wsDr>
</file>

<file path=xl/tables/table1.xml><?xml version="1.0" encoding="utf-8"?>
<table xmlns="http://schemas.openxmlformats.org/spreadsheetml/2006/main" id="1" name="CollegeLoans" displayName="CollegeLoans" ref="C11:M31" totalsRowCount="1" headerRowDxfId="49" dataDxfId="48" totalsRowDxfId="47">
  <tableColumns count="11">
    <tableColumn id="1" name="Season/tillage" totalsRowLabel="Average (Overall)" dataDxfId="46" totalsRowDxfId="45"/>
    <tableColumn id="3" name="Cover Crop" dataDxfId="44" totalsRowDxfId="43"/>
    <tableColumn id="6" name="Fresh Weight (lb/ft2)" dataDxfId="42" totalsRowDxfId="41">
      <calculatedColumnFormula>AVERAGE(CollegeLoans[Fresh Weight (lb/ft2)])</calculatedColumnFormula>
    </tableColumn>
    <tableColumn id="7" name="Dry Content (%)" totalsRowFunction="custom" dataDxfId="40" totalsRowDxfId="39" dataCellStyle="Percent">
      <totalsRowFormula>AVERAGE(F12:F16, F18:F22, F24:F29)</totalsRowFormula>
    </tableColumn>
    <tableColumn id="4" name="Dry Weight (lb/Acre)" dataDxfId="38" totalsRowDxfId="37">
      <calculatedColumnFormula>E12*F12*43560</calculatedColumnFormula>
    </tableColumn>
    <tableColumn id="9" name="Tissue N (%)" totalsRowFunction="custom" dataDxfId="36" totalsRowDxfId="35">
      <totalsRowFormula>AVERAGE(H12:H16, H18:H22, H24:H29)</totalsRowFormula>
    </tableColumn>
    <tableColumn id="5" name="Total N(lb/A)" dataDxfId="34" totalsRowDxfId="33">
      <calculatedColumnFormula>IF(AND(CollegeLoans[[#This Row],[Dry Weight (lb/Acre)]]&gt;0,CollegeLoans[[#This Row],[Tissue N (%)]]&gt;0),EDATE(CollegeLoans[[#This Row],[Dry Weight (lb/Acre)]],CollegeLoans[[#This Row],[Tissue N (%)]]*12),"")</calculatedColumnFormula>
    </tableColumn>
    <tableColumn id="8" name="PAN (%)" totalsRowFunction="custom" dataDxfId="32" totalsRowDxfId="31" dataCellStyle="20% - Accent1">
      <totalsRowFormula>AVERAGE(J12:J16, J18:J22, J24:J29)</totalsRowFormula>
    </tableColumn>
    <tableColumn id="13" name="Actual PAN (lb/A)" totalsRowFunction="custom" dataDxfId="30" totalsRowDxfId="29">
      <calculatedColumnFormula>AVERAGE(CollegeLoans[Actual PAN (lb/A)])</calculatedColumnFormula>
      <totalsRowFormula>AVERAGE(K12:K16, K18:K22, K24:K29)</totalsRowFormula>
    </tableColumn>
    <tableColumn id="11" name="PAN (%)2" totalsRowFunction="custom" dataDxfId="28" totalsRowDxfId="27">
      <calculatedColumnFormula>IF(COUNTA(CollegeLoans[[#This Row],[Fresh Weight (lb/ft2)]:[Tissue N (%)]])&lt;&gt;4,"",PMT(CollegeLoans[[#This Row],[Dry Content (%)]]/12,CollegeLoans[[#This Row],[Tissue N (%)]]*12,-CollegeLoans[[#This Row],[Fresh Weight (lb/ft2)]],0,0))</calculatedColumnFormula>
      <totalsRowFormula>AVERAGE(L12:L16, L18:L22, L24:L29)</totalsRowFormula>
    </tableColumn>
    <tableColumn id="2" name="Actual PAN(lb/A)" totalsRowFunction="custom" dataDxfId="26" totalsRowDxfId="25">
      <calculatedColumnFormula>AVERAGE(CollegeLoans[Actual PAN(lb/A)])</calculatedColumnFormula>
      <totalsRowFormula>AVERAGE(M12:M16, M18:M22, M24:M29)</totalsRowFormula>
    </tableColumn>
  </tableColumns>
  <tableStyleInfo name="College Loan Calculator" showFirstColumn="0" showLastColumn="0" showRowStripes="1" showColumnStripes="0"/>
  <extLst>
    <ext xmlns:x14="http://schemas.microsoft.com/office/spreadsheetml/2009/9/main" uri="{504A1905-F514-4f6f-8877-14C23A59335A}">
      <x14:table altText="Loan Details" altTextSummary="Summary of loan information for each loan: General Loan Details, such as Loan No, Lender, Loan Amount, and Annual Interest rate, Loan Payback Data, such as Beginning Date, Length of Loan in Years, and Payment Details, such as Current Payment, Total Interest, Scheduled Payment, and Annual Payment. "/>
    </ext>
  </extLst>
</table>
</file>

<file path=xl/tables/table2.xml><?xml version="1.0" encoding="utf-8"?>
<table xmlns="http://schemas.openxmlformats.org/spreadsheetml/2006/main" id="2" name="CollegeLoans3" displayName="CollegeLoans3" ref="C13:M20" totalsRowCount="1" headerRowDxfId="24" dataDxfId="23" totalsRowDxfId="22">
  <tableColumns count="11">
    <tableColumn id="1" name="Season/tillage" totalsRowLabel="Average (Overall)" dataDxfId="21" totalsRowDxfId="20"/>
    <tableColumn id="3" name="Cover Crop" dataDxfId="19" totalsRowDxfId="18"/>
    <tableColumn id="6" name="Fresh Weight (lb/ft2)" dataDxfId="17" totalsRowDxfId="16">
      <calculatedColumnFormula>AVERAGE(CollegeLoans3[Fresh Weight (lb/ft2)])</calculatedColumnFormula>
    </tableColumn>
    <tableColumn id="7" name="Dry Content (%)" dataDxfId="15" totalsRowDxfId="14" dataCellStyle="Percent"/>
    <tableColumn id="4" name="Dry Weight (lb/Acre)" dataDxfId="13" totalsRowDxfId="12">
      <calculatedColumnFormula>E14*F14*43560</calculatedColumnFormula>
    </tableColumn>
    <tableColumn id="9" name="Tissue N (%)" dataDxfId="11" totalsRowDxfId="10"/>
    <tableColumn id="5" name="Total N(lb/A)" dataDxfId="9" totalsRowDxfId="8">
      <calculatedColumnFormula>IF(AND(CollegeLoans3[[#This Row],[Dry Weight (lb/Acre)]]&gt;0,CollegeLoans3[[#This Row],[Tissue N (%)]]&gt;0),EDATE(CollegeLoans3[[#This Row],[Dry Weight (lb/Acre)]],CollegeLoans3[[#This Row],[Tissue N (%)]]*12),"")</calculatedColumnFormula>
    </tableColumn>
    <tableColumn id="8" name="PAN (%)" dataDxfId="7" totalsRowDxfId="6" dataCellStyle="20% - Accent1"/>
    <tableColumn id="13" name="Actual PAN (lb/A)" dataDxfId="5" totalsRowDxfId="4">
      <calculatedColumnFormula>AVERAGE(CollegeLoans3[Actual PAN (lb/A)])</calculatedColumnFormula>
    </tableColumn>
    <tableColumn id="11" name="PAN (%)2" dataDxfId="3" totalsRowDxfId="2">
      <calculatedColumnFormula>IF(COUNTA(CollegeLoans3[[#This Row],[Fresh Weight (lb/ft2)]:[Tissue N (%)]])&lt;&gt;4,"",PMT(CollegeLoans3[[#This Row],[Dry Content (%)]]/12,CollegeLoans3[[#This Row],[Tissue N (%)]]*12,-CollegeLoans3[[#This Row],[Fresh Weight (lb/ft2)]],0,0))</calculatedColumnFormula>
    </tableColumn>
    <tableColumn id="2" name="Actual PAN(lb/A)" dataDxfId="1" totalsRowDxfId="0">
      <calculatedColumnFormula>AVERAGE(CollegeLoans3[Actual PAN(lb/A)])</calculatedColumnFormula>
    </tableColumn>
  </tableColumns>
  <tableStyleInfo name="College Loan Calculator" showFirstColumn="0" showLastColumn="0" showRowStripes="1" showColumnStripes="0"/>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U42"/>
  <sheetViews>
    <sheetView showGridLines="0" tabSelected="1" workbookViewId="0">
      <selection activeCell="R6" sqref="R6"/>
    </sheetView>
  </sheetViews>
  <sheetFormatPr defaultColWidth="8.85546875" defaultRowHeight="20.25" customHeight="1" x14ac:dyDescent="0.25"/>
  <cols>
    <col min="1" max="1" width="2.28515625" style="4" customWidth="1"/>
    <col min="2" max="2" width="3.42578125" style="4" customWidth="1"/>
    <col min="3" max="4" width="20.7109375" style="4" customWidth="1"/>
    <col min="5" max="6" width="14.42578125" style="4" customWidth="1"/>
    <col min="7" max="7" width="15.85546875" style="4" customWidth="1"/>
    <col min="8" max="8" width="12.28515625" style="4" customWidth="1"/>
    <col min="9" max="9" width="12.85546875" style="4" customWidth="1"/>
    <col min="10" max="10" width="17" style="4" customWidth="1"/>
    <col min="11" max="11" width="14.42578125" style="4" customWidth="1"/>
    <col min="12" max="13" width="19.42578125" style="4" customWidth="1"/>
    <col min="14" max="14" width="2" style="4" customWidth="1"/>
    <col min="15" max="15" width="1.42578125" style="4" customWidth="1"/>
    <col min="16" max="16384" width="8.85546875" style="4"/>
  </cols>
  <sheetData>
    <row r="1" spans="2:14" ht="39.75" customHeight="1" x14ac:dyDescent="0.65">
      <c r="B1" s="117" t="s">
        <v>1</v>
      </c>
      <c r="C1" s="117"/>
      <c r="D1" s="117"/>
      <c r="G1" s="118" t="s">
        <v>3</v>
      </c>
      <c r="H1" s="118"/>
      <c r="I1" s="118"/>
      <c r="J1" s="5"/>
      <c r="L1" s="116" t="s">
        <v>2</v>
      </c>
      <c r="M1" s="116"/>
    </row>
    <row r="2" spans="2:14" ht="39.75" customHeight="1" x14ac:dyDescent="0.65">
      <c r="B2" s="115" t="s">
        <v>0</v>
      </c>
      <c r="C2" s="115"/>
      <c r="D2" s="115"/>
      <c r="G2" s="119" t="s">
        <v>4</v>
      </c>
      <c r="H2" s="119"/>
      <c r="I2" s="119"/>
      <c r="J2" s="5"/>
      <c r="L2" s="116"/>
      <c r="M2" s="116"/>
    </row>
    <row r="3" spans="2:14" ht="20.25" customHeight="1" x14ac:dyDescent="0.25">
      <c r="B3" s="12"/>
      <c r="C3" s="12"/>
      <c r="D3" s="12"/>
      <c r="E3" s="12"/>
      <c r="F3" s="12"/>
      <c r="G3" s="12"/>
      <c r="H3" s="12"/>
      <c r="I3" s="12"/>
      <c r="J3" s="12"/>
      <c r="K3" s="12"/>
      <c r="L3" s="12"/>
      <c r="M3" s="12"/>
    </row>
    <row r="4" spans="2:14" customFormat="1" ht="25.5" customHeight="1" x14ac:dyDescent="0.25">
      <c r="C4" s="22" t="s">
        <v>46</v>
      </c>
    </row>
    <row r="5" spans="2:14" ht="12" customHeight="1" x14ac:dyDescent="0.25"/>
    <row r="6" spans="2:14" ht="20.25" customHeight="1" x14ac:dyDescent="0.3">
      <c r="C6" s="26" t="s">
        <v>47</v>
      </c>
      <c r="D6"/>
      <c r="E6"/>
      <c r="F6"/>
      <c r="G6"/>
      <c r="H6"/>
      <c r="I6"/>
      <c r="J6"/>
      <c r="K6"/>
      <c r="L6"/>
      <c r="M6"/>
      <c r="N6" s="6"/>
    </row>
    <row r="7" spans="2:14" ht="20.25" customHeight="1" x14ac:dyDescent="0.35">
      <c r="C7" s="26" t="s">
        <v>48</v>
      </c>
      <c r="D7"/>
      <c r="E7"/>
      <c r="F7"/>
      <c r="G7"/>
      <c r="H7"/>
      <c r="I7"/>
      <c r="J7"/>
      <c r="K7"/>
      <c r="L7"/>
      <c r="M7"/>
      <c r="N7" s="6"/>
    </row>
    <row r="8" spans="2:14" ht="20.25" customHeight="1" x14ac:dyDescent="0.25">
      <c r="C8" s="27" t="s">
        <v>57</v>
      </c>
      <c r="D8"/>
      <c r="E8"/>
      <c r="F8"/>
      <c r="G8"/>
      <c r="H8"/>
      <c r="I8"/>
      <c r="J8"/>
      <c r="K8"/>
      <c r="L8"/>
      <c r="M8"/>
      <c r="N8" s="7"/>
    </row>
    <row r="9" spans="2:14" ht="20.25" customHeight="1" x14ac:dyDescent="0.25">
      <c r="B9" s="15"/>
      <c r="C9" s="15" t="s">
        <v>58</v>
      </c>
      <c r="D9" s="15"/>
      <c r="E9" s="16"/>
      <c r="F9" s="17"/>
      <c r="G9" s="15"/>
      <c r="H9" s="15"/>
      <c r="I9" s="15"/>
      <c r="J9" s="15"/>
      <c r="K9" s="15"/>
      <c r="L9" s="15"/>
      <c r="M9" s="15"/>
    </row>
    <row r="10" spans="2:14" ht="23.25" customHeight="1" x14ac:dyDescent="0.25">
      <c r="C10" s="113" t="s">
        <v>18</v>
      </c>
      <c r="D10" s="113"/>
      <c r="E10" s="113"/>
      <c r="F10" s="114"/>
      <c r="G10" s="112" t="s">
        <v>8</v>
      </c>
      <c r="H10" s="113"/>
      <c r="I10" s="114"/>
      <c r="J10" s="112" t="s">
        <v>9</v>
      </c>
      <c r="K10" s="113"/>
      <c r="L10" s="112" t="s">
        <v>10</v>
      </c>
      <c r="M10" s="113"/>
    </row>
    <row r="11" spans="2:14" ht="36" customHeight="1" thickBot="1" x14ac:dyDescent="0.3">
      <c r="C11" s="3" t="s">
        <v>16</v>
      </c>
      <c r="D11" s="1" t="s">
        <v>15</v>
      </c>
      <c r="E11" s="2" t="s">
        <v>5</v>
      </c>
      <c r="F11" s="18" t="s">
        <v>14</v>
      </c>
      <c r="G11" s="19" t="s">
        <v>6</v>
      </c>
      <c r="H11" s="2" t="s">
        <v>13</v>
      </c>
      <c r="I11" s="18" t="s">
        <v>7</v>
      </c>
      <c r="J11" s="2" t="s">
        <v>11</v>
      </c>
      <c r="K11" s="20" t="s">
        <v>19</v>
      </c>
      <c r="L11" s="19" t="s">
        <v>12</v>
      </c>
      <c r="M11" s="2" t="s">
        <v>20</v>
      </c>
    </row>
    <row r="12" spans="2:14" ht="20.25" customHeight="1" x14ac:dyDescent="0.25">
      <c r="C12" s="32" t="s">
        <v>17</v>
      </c>
      <c r="D12" s="33" t="s">
        <v>21</v>
      </c>
      <c r="E12" s="28">
        <v>1.2</v>
      </c>
      <c r="F12" s="23">
        <v>0.23100000000000001</v>
      </c>
      <c r="G12" s="34">
        <f>E12*F12*43560</f>
        <v>12074.832</v>
      </c>
      <c r="H12" s="52">
        <v>1.66</v>
      </c>
      <c r="I12" s="35">
        <f>G12*(H12/100)</f>
        <v>200.4422112</v>
      </c>
      <c r="J12" s="52">
        <v>55.24</v>
      </c>
      <c r="K12" s="34">
        <f>I12*(J12/100)</f>
        <v>110.72427746688</v>
      </c>
      <c r="L12" s="56">
        <v>67.819999999999993</v>
      </c>
      <c r="M12" s="36">
        <f>I12*(L12/100)</f>
        <v>135.93990763583997</v>
      </c>
    </row>
    <row r="13" spans="2:14" ht="20.25" customHeight="1" x14ac:dyDescent="0.25">
      <c r="C13" s="32" t="s">
        <v>17</v>
      </c>
      <c r="D13" s="33" t="s">
        <v>35</v>
      </c>
      <c r="E13" s="29">
        <v>1.04</v>
      </c>
      <c r="F13" s="23">
        <v>0.13700000000000001</v>
      </c>
      <c r="G13" s="34">
        <f t="shared" ref="G13:G16" si="0">E13*F13*43560</f>
        <v>6206.4288000000006</v>
      </c>
      <c r="H13" s="52">
        <v>2.87</v>
      </c>
      <c r="I13" s="35">
        <f t="shared" ref="I13:I16" si="1">G13*(H13/100)</f>
        <v>178.12450656000001</v>
      </c>
      <c r="J13" s="52">
        <v>63.74</v>
      </c>
      <c r="K13" s="34">
        <f t="shared" ref="K13:K16" si="2">I13*(J13/100)</f>
        <v>113.536560481344</v>
      </c>
      <c r="L13" s="56">
        <v>75.17</v>
      </c>
      <c r="M13" s="36">
        <f t="shared" ref="M13:M16" si="3">I13*(L13/100)</f>
        <v>133.89619158115201</v>
      </c>
    </row>
    <row r="14" spans="2:14" ht="20.25" customHeight="1" x14ac:dyDescent="0.25">
      <c r="C14" s="32" t="s">
        <v>17</v>
      </c>
      <c r="D14" s="33" t="s">
        <v>23</v>
      </c>
      <c r="E14" s="29">
        <v>0.78</v>
      </c>
      <c r="F14" s="23">
        <v>0.1489</v>
      </c>
      <c r="G14" s="34">
        <f t="shared" si="0"/>
        <v>5059.14552</v>
      </c>
      <c r="H14" s="52">
        <v>2.75</v>
      </c>
      <c r="I14" s="35">
        <f t="shared" si="1"/>
        <v>139.1265018</v>
      </c>
      <c r="J14" s="52">
        <v>62.72</v>
      </c>
      <c r="K14" s="34">
        <f t="shared" si="2"/>
        <v>87.260141928959996</v>
      </c>
      <c r="L14" s="56">
        <v>75.22</v>
      </c>
      <c r="M14" s="36">
        <f t="shared" si="3"/>
        <v>104.65095465396</v>
      </c>
    </row>
    <row r="15" spans="2:14" ht="20.25" customHeight="1" x14ac:dyDescent="0.25">
      <c r="C15" s="32" t="s">
        <v>17</v>
      </c>
      <c r="D15" s="33" t="s">
        <v>24</v>
      </c>
      <c r="E15" s="29">
        <v>0.55000000000000004</v>
      </c>
      <c r="F15" s="23">
        <v>0.20469999999999999</v>
      </c>
      <c r="G15" s="34">
        <f t="shared" si="0"/>
        <v>4904.2026000000005</v>
      </c>
      <c r="H15" s="52">
        <v>3.47</v>
      </c>
      <c r="I15" s="35">
        <f t="shared" si="1"/>
        <v>170.17583022000002</v>
      </c>
      <c r="J15" s="52">
        <v>66.14</v>
      </c>
      <c r="K15" s="34">
        <f t="shared" si="2"/>
        <v>112.55429410750801</v>
      </c>
      <c r="L15" s="56">
        <v>81.69</v>
      </c>
      <c r="M15" s="36">
        <f t="shared" si="3"/>
        <v>139.01663570671801</v>
      </c>
    </row>
    <row r="16" spans="2:14" ht="20.25" customHeight="1" thickBot="1" x14ac:dyDescent="0.3">
      <c r="C16" s="32" t="s">
        <v>17</v>
      </c>
      <c r="D16" s="33" t="s">
        <v>25</v>
      </c>
      <c r="E16" s="30">
        <v>0.55000000000000004</v>
      </c>
      <c r="F16" s="23">
        <v>9.2100000000000001E-2</v>
      </c>
      <c r="G16" s="34">
        <f t="shared" si="0"/>
        <v>2206.5318000000002</v>
      </c>
      <c r="H16" s="52">
        <v>4.43</v>
      </c>
      <c r="I16" s="35">
        <f t="shared" si="1"/>
        <v>97.749358740000005</v>
      </c>
      <c r="J16" s="52">
        <v>70.52</v>
      </c>
      <c r="K16" s="34">
        <f t="shared" si="2"/>
        <v>68.932847783447997</v>
      </c>
      <c r="L16" s="56">
        <v>84.19</v>
      </c>
      <c r="M16" s="36">
        <f t="shared" si="3"/>
        <v>82.295185123205997</v>
      </c>
    </row>
    <row r="17" spans="3:21" ht="20.25" customHeight="1" thickBot="1" x14ac:dyDescent="0.3">
      <c r="C17" s="37" t="s">
        <v>30</v>
      </c>
      <c r="D17" s="38"/>
      <c r="E17" s="31">
        <f>AVERAGE(E12:E16)</f>
        <v>0.82400000000000007</v>
      </c>
      <c r="F17" s="24">
        <f>AVERAGE(F12:F16)</f>
        <v>0.16274</v>
      </c>
      <c r="G17" s="31"/>
      <c r="H17" s="53">
        <f>AVERAGE(H12:H16)</f>
        <v>3.036</v>
      </c>
      <c r="I17" s="39"/>
      <c r="J17" s="53">
        <f>AVERAGE(J12:J16)</f>
        <v>63.67199999999999</v>
      </c>
      <c r="K17" s="40"/>
      <c r="L17" s="57">
        <f>AVERAGE(L12:L16)</f>
        <v>76.817999999999998</v>
      </c>
      <c r="M17" s="41">
        <f>AVERAGE(M12:M16)</f>
        <v>119.1597749401752</v>
      </c>
    </row>
    <row r="18" spans="3:21" ht="20.25" customHeight="1" x14ac:dyDescent="0.25">
      <c r="C18" s="32" t="s">
        <v>26</v>
      </c>
      <c r="D18" s="33" t="s">
        <v>21</v>
      </c>
      <c r="E18" s="28">
        <v>1.07</v>
      </c>
      <c r="F18" s="23">
        <v>0.2462</v>
      </c>
      <c r="G18" s="34">
        <f>E18*F18*43560</f>
        <v>11475.18504</v>
      </c>
      <c r="H18" s="52">
        <v>2</v>
      </c>
      <c r="I18" s="35">
        <f>G18*(H18/100)</f>
        <v>229.50370080000002</v>
      </c>
      <c r="J18" s="52">
        <v>56.85</v>
      </c>
      <c r="K18" s="34">
        <f>I18*(J18/100)</f>
        <v>130.47285390480002</v>
      </c>
      <c r="L18" s="56">
        <v>66.72</v>
      </c>
      <c r="M18" s="36">
        <f>I18*(L18/100)</f>
        <v>153.12486917376</v>
      </c>
    </row>
    <row r="19" spans="3:21" ht="20.25" customHeight="1" x14ac:dyDescent="0.25">
      <c r="C19" s="32" t="s">
        <v>26</v>
      </c>
      <c r="D19" s="33" t="s">
        <v>35</v>
      </c>
      <c r="E19" s="29">
        <v>1.47</v>
      </c>
      <c r="F19" s="23">
        <v>0.14199999999999999</v>
      </c>
      <c r="G19" s="34">
        <f t="shared" ref="G19:G22" si="4">E19*F19*43560</f>
        <v>9092.7143999999989</v>
      </c>
      <c r="H19" s="52">
        <v>2</v>
      </c>
      <c r="I19" s="35">
        <f t="shared" ref="I19:I22" si="5">G19*(H19/100)</f>
        <v>181.85428799999997</v>
      </c>
      <c r="J19" s="52">
        <v>56.6</v>
      </c>
      <c r="K19" s="34">
        <f t="shared" ref="K19:K22" si="6">I19*(J19/100)</f>
        <v>102.92952700799999</v>
      </c>
      <c r="L19" s="56">
        <v>65.42</v>
      </c>
      <c r="M19" s="36">
        <f t="shared" ref="M19:M22" si="7">I19*(L19/100)</f>
        <v>118.96907520959998</v>
      </c>
    </row>
    <row r="20" spans="3:21" ht="20.25" customHeight="1" x14ac:dyDescent="0.25">
      <c r="C20" s="32" t="s">
        <v>26</v>
      </c>
      <c r="D20" s="33" t="s">
        <v>23</v>
      </c>
      <c r="E20" s="29">
        <v>1.02</v>
      </c>
      <c r="F20" s="23">
        <v>0.16200000000000001</v>
      </c>
      <c r="G20" s="34">
        <f t="shared" si="4"/>
        <v>7197.8544000000002</v>
      </c>
      <c r="H20" s="52">
        <v>2.02</v>
      </c>
      <c r="I20" s="35">
        <f t="shared" si="5"/>
        <v>145.39665887999999</v>
      </c>
      <c r="J20" s="52">
        <v>56.38</v>
      </c>
      <c r="K20" s="34">
        <f t="shared" si="6"/>
        <v>81.974636276544004</v>
      </c>
      <c r="L20" s="56">
        <v>66.28</v>
      </c>
      <c r="M20" s="36">
        <f t="shared" si="7"/>
        <v>96.368905505664003</v>
      </c>
    </row>
    <row r="21" spans="3:21" ht="20.25" customHeight="1" x14ac:dyDescent="0.25">
      <c r="C21" s="32" t="s">
        <v>26</v>
      </c>
      <c r="D21" s="33" t="s">
        <v>24</v>
      </c>
      <c r="E21" s="29">
        <v>0.57999999999999996</v>
      </c>
      <c r="F21" s="23">
        <v>0.21990000000000001</v>
      </c>
      <c r="G21" s="34">
        <f t="shared" si="4"/>
        <v>5555.7295199999999</v>
      </c>
      <c r="H21" s="52">
        <v>2.31</v>
      </c>
      <c r="I21" s="35">
        <f t="shared" si="5"/>
        <v>128.337351912</v>
      </c>
      <c r="J21" s="52">
        <v>60.11</v>
      </c>
      <c r="K21" s="34">
        <f t="shared" si="6"/>
        <v>77.143582234303196</v>
      </c>
      <c r="L21" s="56">
        <v>67.319999999999993</v>
      </c>
      <c r="M21" s="36">
        <f t="shared" si="7"/>
        <v>86.396705307158385</v>
      </c>
    </row>
    <row r="22" spans="3:21" ht="20.25" customHeight="1" thickBot="1" x14ac:dyDescent="0.3">
      <c r="C22" s="32" t="s">
        <v>26</v>
      </c>
      <c r="D22" s="33" t="s">
        <v>25</v>
      </c>
      <c r="E22" s="30">
        <v>0.83</v>
      </c>
      <c r="F22" s="23">
        <v>8.7999999999999995E-2</v>
      </c>
      <c r="G22" s="34">
        <f t="shared" si="4"/>
        <v>3181.6223999999997</v>
      </c>
      <c r="H22" s="52">
        <v>2.92</v>
      </c>
      <c r="I22" s="35">
        <f t="shared" si="5"/>
        <v>92.903374079999992</v>
      </c>
      <c r="J22" s="52">
        <v>62.08</v>
      </c>
      <c r="K22" s="34">
        <f t="shared" si="6"/>
        <v>57.674414628864</v>
      </c>
      <c r="L22" s="56">
        <v>70.430000000000007</v>
      </c>
      <c r="M22" s="36">
        <f t="shared" si="7"/>
        <v>65.431846364544</v>
      </c>
    </row>
    <row r="23" spans="3:21" ht="20.25" customHeight="1" thickBot="1" x14ac:dyDescent="0.3">
      <c r="C23" s="42" t="s">
        <v>30</v>
      </c>
      <c r="D23" s="43"/>
      <c r="E23" s="31">
        <f>AVERAGE(E18:E22)</f>
        <v>0.99399999999999999</v>
      </c>
      <c r="F23" s="50">
        <f>AVERAGE(F18:F22)</f>
        <v>0.17161999999999999</v>
      </c>
      <c r="G23" s="31"/>
      <c r="H23" s="54">
        <f>AVERAGE(H18:H22)</f>
        <v>2.25</v>
      </c>
      <c r="I23" s="44" t="str">
        <f>IF(AND(CollegeLoans[[#This Row],[Dry Weight (lb/Acre)]]&gt;0,CollegeLoans[[#This Row],[Tissue N (%)]]&gt;0),EDATE(CollegeLoans[[#This Row],[Dry Weight (lb/Acre)]],CollegeLoans[[#This Row],[Tissue N (%)]]*12),"")</f>
        <v/>
      </c>
      <c r="J23" s="54">
        <f>AVERAGE(J18:J22)</f>
        <v>58.403999999999996</v>
      </c>
      <c r="K23" s="45"/>
      <c r="L23" s="58">
        <f>AVERAGE(L18:L22)</f>
        <v>67.234000000000009</v>
      </c>
      <c r="M23" s="46">
        <f>AVERAGE(M18:M22)</f>
        <v>104.05828031214529</v>
      </c>
    </row>
    <row r="24" spans="3:21" ht="20.25" customHeight="1" x14ac:dyDescent="0.25">
      <c r="C24" s="32" t="s">
        <v>64</v>
      </c>
      <c r="D24" s="33" t="s">
        <v>21</v>
      </c>
      <c r="E24" s="28">
        <v>0.72</v>
      </c>
      <c r="F24" s="23">
        <v>0.21340000000000001</v>
      </c>
      <c r="G24" s="34">
        <f>E24*F24*43560</f>
        <v>6692.9068800000005</v>
      </c>
      <c r="H24" s="52">
        <v>2.72</v>
      </c>
      <c r="I24" s="35">
        <f>G24*(H24/100)</f>
        <v>182.04706713600004</v>
      </c>
      <c r="J24" s="52">
        <v>60.54</v>
      </c>
      <c r="K24" s="34">
        <f>I24*(J24/100)</f>
        <v>110.21129444413441</v>
      </c>
      <c r="L24" s="56">
        <v>75.14</v>
      </c>
      <c r="M24" s="36">
        <f>I24*(L24/100)</f>
        <v>136.79016624599043</v>
      </c>
      <c r="T24"/>
    </row>
    <row r="25" spans="3:21" ht="20.25" customHeight="1" x14ac:dyDescent="0.25">
      <c r="C25" s="32" t="s">
        <v>64</v>
      </c>
      <c r="D25" s="33" t="s">
        <v>22</v>
      </c>
      <c r="E25" s="29">
        <v>1.54</v>
      </c>
      <c r="F25" s="23">
        <v>0.1424</v>
      </c>
      <c r="G25" s="34">
        <f t="shared" ref="G25:G29" si="8">E25*F25*43560</f>
        <v>9552.5337600000003</v>
      </c>
      <c r="H25" s="52">
        <v>2.83</v>
      </c>
      <c r="I25" s="35">
        <f t="shared" ref="I25:I29" si="9">G25*(H25/100)</f>
        <v>270.336705408</v>
      </c>
      <c r="J25" s="52">
        <v>67.569999999999993</v>
      </c>
      <c r="K25" s="34">
        <f t="shared" ref="K25:K29" si="10">I25*(J25/100)</f>
        <v>182.66651184418558</v>
      </c>
      <c r="L25" s="56">
        <v>74.430000000000007</v>
      </c>
      <c r="M25" s="36">
        <f t="shared" ref="M25:M29" si="11">I25*(L25/100)</f>
        <v>201.21160983517441</v>
      </c>
    </row>
    <row r="26" spans="3:21" ht="20.25" customHeight="1" x14ac:dyDescent="0.25">
      <c r="C26" s="32" t="s">
        <v>64</v>
      </c>
      <c r="D26" s="33" t="s">
        <v>23</v>
      </c>
      <c r="E26" s="29">
        <v>0.34</v>
      </c>
      <c r="F26" s="23">
        <v>0.1331</v>
      </c>
      <c r="G26" s="34">
        <f t="shared" si="8"/>
        <v>1971.2642400000002</v>
      </c>
      <c r="H26" s="52">
        <v>3.13</v>
      </c>
      <c r="I26" s="35">
        <f t="shared" si="9"/>
        <v>61.700570712000008</v>
      </c>
      <c r="J26" s="52">
        <v>78.05</v>
      </c>
      <c r="K26" s="34">
        <f t="shared" si="10"/>
        <v>48.157295440716005</v>
      </c>
      <c r="L26" s="56">
        <v>81.91</v>
      </c>
      <c r="M26" s="36">
        <f t="shared" si="11"/>
        <v>50.538937470199201</v>
      </c>
    </row>
    <row r="27" spans="3:21" ht="20.25" customHeight="1" x14ac:dyDescent="0.25">
      <c r="C27" s="32" t="s">
        <v>64</v>
      </c>
      <c r="D27" s="33" t="s">
        <v>27</v>
      </c>
      <c r="E27" s="29">
        <v>0.96</v>
      </c>
      <c r="F27" s="23">
        <v>0.16020000000000001</v>
      </c>
      <c r="G27" s="34">
        <f t="shared" si="8"/>
        <v>6699.1795200000006</v>
      </c>
      <c r="H27" s="52">
        <v>1.33</v>
      </c>
      <c r="I27" s="35">
        <f t="shared" si="9"/>
        <v>89.09908761600002</v>
      </c>
      <c r="J27" s="52">
        <v>43.48</v>
      </c>
      <c r="K27" s="34">
        <f t="shared" si="10"/>
        <v>38.740283295436804</v>
      </c>
      <c r="L27" s="56">
        <v>54.95</v>
      </c>
      <c r="M27" s="36">
        <f t="shared" si="11"/>
        <v>48.959948644992011</v>
      </c>
    </row>
    <row r="28" spans="3:21" ht="20.25" customHeight="1" x14ac:dyDescent="0.25">
      <c r="C28" s="32" t="s">
        <v>64</v>
      </c>
      <c r="D28" s="33" t="s">
        <v>28</v>
      </c>
      <c r="E28" s="29">
        <v>0.51</v>
      </c>
      <c r="F28" s="23">
        <v>0.1472</v>
      </c>
      <c r="G28" s="34">
        <f t="shared" si="8"/>
        <v>3270.1363200000001</v>
      </c>
      <c r="H28" s="52">
        <v>1.84</v>
      </c>
      <c r="I28" s="35">
        <f t="shared" si="9"/>
        <v>60.170508288000001</v>
      </c>
      <c r="J28" s="52">
        <v>46.25</v>
      </c>
      <c r="K28" s="34">
        <f t="shared" si="10"/>
        <v>27.828860083200002</v>
      </c>
      <c r="L28" s="56">
        <v>62.55</v>
      </c>
      <c r="M28" s="36">
        <f t="shared" si="11"/>
        <v>37.636652934143996</v>
      </c>
    </row>
    <row r="29" spans="3:21" ht="20.25" customHeight="1" thickBot="1" x14ac:dyDescent="0.3">
      <c r="C29" s="32" t="s">
        <v>64</v>
      </c>
      <c r="D29" s="33" t="s">
        <v>29</v>
      </c>
      <c r="E29" s="30">
        <v>0.55000000000000004</v>
      </c>
      <c r="F29" s="23">
        <v>6.4000000000000001E-2</v>
      </c>
      <c r="G29" s="34">
        <f t="shared" si="8"/>
        <v>1533.3120000000001</v>
      </c>
      <c r="H29" s="52">
        <v>2.4900000000000002</v>
      </c>
      <c r="I29" s="35">
        <f t="shared" si="9"/>
        <v>38.179468800000009</v>
      </c>
      <c r="J29" s="52">
        <v>70.8</v>
      </c>
      <c r="K29" s="34">
        <f t="shared" si="10"/>
        <v>27.031063910400004</v>
      </c>
      <c r="L29" s="56">
        <v>77</v>
      </c>
      <c r="M29" s="36">
        <f t="shared" si="11"/>
        <v>29.398190976000009</v>
      </c>
    </row>
    <row r="30" spans="3:21" ht="20.25" customHeight="1" x14ac:dyDescent="0.25">
      <c r="C30" s="42" t="s">
        <v>30</v>
      </c>
      <c r="D30" s="43"/>
      <c r="E30" s="31">
        <f>AVERAGE(E25:E29)</f>
        <v>0.77999999999999992</v>
      </c>
      <c r="F30" s="51">
        <f>AVERAGE(F24:F29)</f>
        <v>0.14338333333333333</v>
      </c>
      <c r="G30" s="31"/>
      <c r="H30" s="55">
        <f>AVERAGE(H24:H29)</f>
        <v>2.39</v>
      </c>
      <c r="I30" s="47" t="str">
        <f>IF(AND(CollegeLoans[[#This Row],[Dry Weight (lb/Acre)]]&gt;0,CollegeLoans[[#This Row],[Tissue N (%)]]&gt;0),EDATE(CollegeLoans[[#This Row],[Dry Weight (lb/Acre)]],CollegeLoans[[#This Row],[Tissue N (%)]]*12),"")</f>
        <v/>
      </c>
      <c r="J30" s="55">
        <f>AVERAGE(J24:J29)</f>
        <v>61.115000000000002</v>
      </c>
      <c r="K30" s="48"/>
      <c r="L30" s="59">
        <f>AVERAGE(L24:L29)</f>
        <v>70.99666666666667</v>
      </c>
      <c r="M30" s="49">
        <f>AVERAGE(M24:M29)</f>
        <v>84.089251017750016</v>
      </c>
      <c r="U30"/>
    </row>
    <row r="31" spans="3:21" ht="20.25" customHeight="1" x14ac:dyDescent="0.25">
      <c r="C31" s="104" t="s">
        <v>31</v>
      </c>
      <c r="D31" s="105"/>
      <c r="E31" s="106"/>
      <c r="F31" s="107">
        <f>AVERAGE(F12:F16, F18:F22, F24:F29)</f>
        <v>0.15825625000000004</v>
      </c>
      <c r="G31" s="108"/>
      <c r="H31" s="109">
        <f>AVERAGE(H12:H16, H18:H22, H24:H29)</f>
        <v>2.5481250000000002</v>
      </c>
      <c r="I31" s="110"/>
      <c r="J31" s="109">
        <f>AVERAGE(J12:J16, J18:J22, J24:J29)</f>
        <v>61.066874999999996</v>
      </c>
      <c r="K31" s="109">
        <f>AVERAGE(K12:K16, K18:K22, K24:K29)</f>
        <v>86.114902802420247</v>
      </c>
      <c r="L31" s="109">
        <f>AVERAGE(L12:L16, L18:L22, L24:L29)</f>
        <v>71.64</v>
      </c>
      <c r="M31" s="109">
        <f>AVERAGE(M12:M16, M18:M22, M24:M29)</f>
        <v>101.2891113980064</v>
      </c>
    </row>
    <row r="32" spans="3:21" ht="20.25" customHeight="1" x14ac:dyDescent="0.25">
      <c r="C32" s="120" t="s">
        <v>43</v>
      </c>
      <c r="D32" s="120"/>
      <c r="E32" s="120"/>
      <c r="F32" s="120"/>
      <c r="G32" s="120"/>
      <c r="H32" s="120"/>
      <c r="I32" s="120"/>
      <c r="J32" s="120"/>
      <c r="K32" s="120"/>
      <c r="L32" s="120"/>
      <c r="M32" s="120"/>
    </row>
    <row r="33" spans="3:13" ht="20.25" customHeight="1" x14ac:dyDescent="0.25">
      <c r="F33" s="111" t="s">
        <v>65</v>
      </c>
      <c r="H33" s="8"/>
      <c r="I33" s="8"/>
      <c r="J33" s="8"/>
      <c r="K33" s="13" t="s">
        <v>32</v>
      </c>
      <c r="L33" s="21" t="s">
        <v>49</v>
      </c>
      <c r="M33" s="10">
        <f>CollegeLoans[[#Totals],[Fresh Weight (lb/ft2)]]+CollegeLoans[[#Totals],[Actual PAN (lb/A)]]</f>
        <v>86.114902802420247</v>
      </c>
    </row>
    <row r="34" spans="3:13" ht="20.25" customHeight="1" x14ac:dyDescent="0.35">
      <c r="C34" s="9"/>
      <c r="D34" s="9"/>
      <c r="F34" s="8"/>
      <c r="G34" s="8"/>
      <c r="H34" s="8"/>
      <c r="I34" s="8"/>
      <c r="J34" s="8"/>
      <c r="K34" s="14" t="s">
        <v>33</v>
      </c>
      <c r="L34" s="21" t="s">
        <v>50</v>
      </c>
      <c r="M34" s="10" t="e">
        <f>(EstimatedAnnualSalary/12)</f>
        <v>#VALUE!</v>
      </c>
    </row>
    <row r="35" spans="3:13" ht="20.25" customHeight="1" x14ac:dyDescent="0.35">
      <c r="F35" s="11"/>
      <c r="K35" s="14" t="s">
        <v>34</v>
      </c>
      <c r="L35" s="21" t="s">
        <v>51</v>
      </c>
    </row>
    <row r="37" spans="3:13" ht="20.25" customHeight="1" x14ac:dyDescent="0.25">
      <c r="C37" s="25"/>
      <c r="D37" s="25"/>
      <c r="E37" s="25"/>
      <c r="F37" s="25"/>
      <c r="G37" s="25"/>
      <c r="H37" s="25"/>
      <c r="I37" s="25"/>
      <c r="J37" s="25"/>
      <c r="K37" s="25"/>
      <c r="L37" s="25"/>
      <c r="M37" s="25"/>
    </row>
    <row r="38" spans="3:13" ht="20.25" customHeight="1" x14ac:dyDescent="0.25">
      <c r="C38" s="25" t="s">
        <v>61</v>
      </c>
      <c r="D38" s="25"/>
      <c r="E38" s="25"/>
      <c r="F38" s="25"/>
      <c r="G38" s="25"/>
      <c r="H38" s="25"/>
      <c r="I38" s="25"/>
      <c r="J38" s="25"/>
      <c r="K38" s="25"/>
      <c r="L38" s="25"/>
      <c r="M38" s="25"/>
    </row>
    <row r="39" spans="3:13" ht="20.25" customHeight="1" x14ac:dyDescent="0.25">
      <c r="C39" s="103" t="s">
        <v>62</v>
      </c>
    </row>
    <row r="40" spans="3:13" ht="20.25" customHeight="1" x14ac:dyDescent="0.25">
      <c r="C40" s="103" t="s">
        <v>63</v>
      </c>
    </row>
    <row r="41" spans="3:13" ht="20.25" customHeight="1" x14ac:dyDescent="0.25">
      <c r="C41" s="25" t="s">
        <v>44</v>
      </c>
    </row>
    <row r="42" spans="3:13" ht="20.25" customHeight="1" x14ac:dyDescent="0.25">
      <c r="C42" s="25" t="s">
        <v>45</v>
      </c>
    </row>
  </sheetData>
  <mergeCells count="10">
    <mergeCell ref="C32:M32"/>
    <mergeCell ref="G10:I10"/>
    <mergeCell ref="C10:F10"/>
    <mergeCell ref="B2:D2"/>
    <mergeCell ref="L1:M2"/>
    <mergeCell ref="B1:D1"/>
    <mergeCell ref="G1:I1"/>
    <mergeCell ref="G2:I2"/>
    <mergeCell ref="J10:K10"/>
    <mergeCell ref="L10:M10"/>
  </mergeCells>
  <conditionalFormatting sqref="F12:F16">
    <cfRule type="dataBar" priority="21">
      <dataBar>
        <cfvo type="min"/>
        <cfvo type="max"/>
        <color rgb="FFFFB628"/>
      </dataBar>
      <extLst>
        <ext xmlns:x14="http://schemas.microsoft.com/office/spreadsheetml/2009/9/main" uri="{B025F937-C7B1-47D3-B67F-A62EFF666E3E}">
          <x14:id>{3133C120-1D1C-41B9-862B-C7F6F72ADC24}</x14:id>
        </ext>
      </extLst>
    </cfRule>
  </conditionalFormatting>
  <conditionalFormatting sqref="F18:F22">
    <cfRule type="dataBar" priority="20">
      <dataBar>
        <cfvo type="min"/>
        <cfvo type="max"/>
        <color rgb="FFFFB628"/>
      </dataBar>
      <extLst>
        <ext xmlns:x14="http://schemas.microsoft.com/office/spreadsheetml/2009/9/main" uri="{B025F937-C7B1-47D3-B67F-A62EFF666E3E}">
          <x14:id>{32B51465-3C61-4886-9264-76075A3438ED}</x14:id>
        </ext>
      </extLst>
    </cfRule>
  </conditionalFormatting>
  <conditionalFormatting sqref="F24:F29">
    <cfRule type="dataBar" priority="19">
      <dataBar>
        <cfvo type="min"/>
        <cfvo type="max"/>
        <color rgb="FFFFB628"/>
      </dataBar>
      <extLst>
        <ext xmlns:x14="http://schemas.microsoft.com/office/spreadsheetml/2009/9/main" uri="{B025F937-C7B1-47D3-B67F-A62EFF666E3E}">
          <x14:id>{C8DE9DFE-C4CD-47D2-A717-8049805FFC5D}</x14:id>
        </ext>
      </extLst>
    </cfRule>
  </conditionalFormatting>
  <conditionalFormatting sqref="H12:H16">
    <cfRule type="dataBar" priority="18">
      <dataBar>
        <cfvo type="min"/>
        <cfvo type="max"/>
        <color rgb="FF63C384"/>
      </dataBar>
      <extLst>
        <ext xmlns:x14="http://schemas.microsoft.com/office/spreadsheetml/2009/9/main" uri="{B025F937-C7B1-47D3-B67F-A62EFF666E3E}">
          <x14:id>{797C084C-95FE-456B-8A75-6A86A6519270}</x14:id>
        </ext>
      </extLst>
    </cfRule>
  </conditionalFormatting>
  <conditionalFormatting sqref="H18:H22">
    <cfRule type="dataBar" priority="17">
      <dataBar>
        <cfvo type="min"/>
        <cfvo type="max"/>
        <color rgb="FF63C384"/>
      </dataBar>
      <extLst>
        <ext xmlns:x14="http://schemas.microsoft.com/office/spreadsheetml/2009/9/main" uri="{B025F937-C7B1-47D3-B67F-A62EFF666E3E}">
          <x14:id>{D76EB6CA-237E-4E17-A643-91C99BD129A0}</x14:id>
        </ext>
      </extLst>
    </cfRule>
  </conditionalFormatting>
  <conditionalFormatting sqref="H24:H29">
    <cfRule type="dataBar" priority="16">
      <dataBar>
        <cfvo type="min"/>
        <cfvo type="max"/>
        <color rgb="FF63C384"/>
      </dataBar>
      <extLst>
        <ext xmlns:x14="http://schemas.microsoft.com/office/spreadsheetml/2009/9/main" uri="{B025F937-C7B1-47D3-B67F-A62EFF666E3E}">
          <x14:id>{55B03981-FB0B-49E1-AE41-C980B28AE835}</x14:id>
        </ext>
      </extLst>
    </cfRule>
  </conditionalFormatting>
  <conditionalFormatting sqref="J12:J16">
    <cfRule type="dataBar" priority="9">
      <dataBar>
        <cfvo type="min"/>
        <cfvo type="max"/>
        <color rgb="FFFFB628"/>
      </dataBar>
      <extLst>
        <ext xmlns:x14="http://schemas.microsoft.com/office/spreadsheetml/2009/9/main" uri="{B025F937-C7B1-47D3-B67F-A62EFF666E3E}">
          <x14:id>{BC011729-003C-470D-ADF2-D3803BBA9220}</x14:id>
        </ext>
      </extLst>
    </cfRule>
  </conditionalFormatting>
  <conditionalFormatting sqref="J18:J22">
    <cfRule type="dataBar" priority="8">
      <dataBar>
        <cfvo type="min"/>
        <cfvo type="max"/>
        <color rgb="FFFFB628"/>
      </dataBar>
      <extLst>
        <ext xmlns:x14="http://schemas.microsoft.com/office/spreadsheetml/2009/9/main" uri="{B025F937-C7B1-47D3-B67F-A62EFF666E3E}">
          <x14:id>{4A0D28D1-DB2E-400C-9CEB-3944E8F6FC44}</x14:id>
        </ext>
      </extLst>
    </cfRule>
  </conditionalFormatting>
  <conditionalFormatting sqref="J24:J29">
    <cfRule type="dataBar" priority="7">
      <dataBar>
        <cfvo type="min"/>
        <cfvo type="max"/>
        <color rgb="FFFFB628"/>
      </dataBar>
      <extLst>
        <ext xmlns:x14="http://schemas.microsoft.com/office/spreadsheetml/2009/9/main" uri="{B025F937-C7B1-47D3-B67F-A62EFF666E3E}">
          <x14:id>{B79197B6-1BA7-4EDD-A684-BCE5B2736D78}</x14:id>
        </ext>
      </extLst>
    </cfRule>
  </conditionalFormatting>
  <conditionalFormatting sqref="L12:L16">
    <cfRule type="dataBar" priority="6">
      <dataBar>
        <cfvo type="min"/>
        <cfvo type="max"/>
        <color rgb="FF63C384"/>
      </dataBar>
      <extLst>
        <ext xmlns:x14="http://schemas.microsoft.com/office/spreadsheetml/2009/9/main" uri="{B025F937-C7B1-47D3-B67F-A62EFF666E3E}">
          <x14:id>{5505DE29-5C43-4201-A18C-BC1D4E6AC176}</x14:id>
        </ext>
      </extLst>
    </cfRule>
  </conditionalFormatting>
  <conditionalFormatting sqref="L18:L22">
    <cfRule type="dataBar" priority="5">
      <dataBar>
        <cfvo type="min"/>
        <cfvo type="max"/>
        <color rgb="FF63C384"/>
      </dataBar>
      <extLst>
        <ext xmlns:x14="http://schemas.microsoft.com/office/spreadsheetml/2009/9/main" uri="{B025F937-C7B1-47D3-B67F-A62EFF666E3E}">
          <x14:id>{0056C297-0932-4602-974A-6A0214FAB867}</x14:id>
        </ext>
      </extLst>
    </cfRule>
  </conditionalFormatting>
  <conditionalFormatting sqref="L24:L29">
    <cfRule type="dataBar" priority="4">
      <dataBar>
        <cfvo type="min"/>
        <cfvo type="max"/>
        <color rgb="FF63C384"/>
      </dataBar>
      <extLst>
        <ext xmlns:x14="http://schemas.microsoft.com/office/spreadsheetml/2009/9/main" uri="{B025F937-C7B1-47D3-B67F-A62EFF666E3E}">
          <x14:id>{A873A5DA-557E-44A8-9D55-421D0DC982CD}</x14:id>
        </ext>
      </extLst>
    </cfRule>
  </conditionalFormatting>
  <conditionalFormatting sqref="M12:M16">
    <cfRule type="dataBar" priority="3">
      <dataBar>
        <cfvo type="min"/>
        <cfvo type="max"/>
        <color rgb="FF008AEF"/>
      </dataBar>
      <extLst>
        <ext xmlns:x14="http://schemas.microsoft.com/office/spreadsheetml/2009/9/main" uri="{B025F937-C7B1-47D3-B67F-A62EFF666E3E}">
          <x14:id>{2EF1648E-2059-4567-BCE9-BA924EF46694}</x14:id>
        </ext>
      </extLst>
    </cfRule>
  </conditionalFormatting>
  <conditionalFormatting sqref="M18:M22">
    <cfRule type="dataBar" priority="2">
      <dataBar>
        <cfvo type="min"/>
        <cfvo type="max"/>
        <color rgb="FF008AEF"/>
      </dataBar>
      <extLst>
        <ext xmlns:x14="http://schemas.microsoft.com/office/spreadsheetml/2009/9/main" uri="{B025F937-C7B1-47D3-B67F-A62EFF666E3E}">
          <x14:id>{B9C7CDF5-483E-4D34-ABEB-480CF735C81E}</x14:id>
        </ext>
      </extLst>
    </cfRule>
  </conditionalFormatting>
  <conditionalFormatting sqref="M24:M29">
    <cfRule type="dataBar" priority="1">
      <dataBar>
        <cfvo type="min"/>
        <cfvo type="max"/>
        <color rgb="FF008AEF"/>
      </dataBar>
      <extLst>
        <ext xmlns:x14="http://schemas.microsoft.com/office/spreadsheetml/2009/9/main" uri="{B025F937-C7B1-47D3-B67F-A62EFF666E3E}">
          <x14:id>{EBF50682-9839-4BA1-B71D-C7F0DB6F1758}</x14:id>
        </ext>
      </extLst>
    </cfRule>
  </conditionalFormatting>
  <dataValidations count="1">
    <dataValidation operator="greaterThanOrEqual" allowBlank="1" showInputMessage="1" showErrorMessage="1" sqref="J24:J29 J18:J22 I12:J16 I18:I29"/>
  </dataValidations>
  <pageMargins left="0.25" right="0.25" top="0.5" bottom="0.5" header="0.3" footer="0.3"/>
  <pageSetup scale="70"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133C120-1D1C-41B9-862B-C7F6F72ADC24}">
            <x14:dataBar minLength="0" maxLength="100" border="1" negativeBarBorderColorSameAsPositive="0">
              <x14:cfvo type="autoMin"/>
              <x14:cfvo type="autoMax"/>
              <x14:borderColor rgb="FFFFB628"/>
              <x14:negativeFillColor rgb="FFFF0000"/>
              <x14:negativeBorderColor rgb="FFFF0000"/>
              <x14:axisColor rgb="FF000000"/>
            </x14:dataBar>
          </x14:cfRule>
          <xm:sqref>F12:F16</xm:sqref>
        </x14:conditionalFormatting>
        <x14:conditionalFormatting xmlns:xm="http://schemas.microsoft.com/office/excel/2006/main">
          <x14:cfRule type="dataBar" id="{32B51465-3C61-4886-9264-76075A3438ED}">
            <x14:dataBar minLength="0" maxLength="100" border="1" negativeBarBorderColorSameAsPositive="0">
              <x14:cfvo type="autoMin"/>
              <x14:cfvo type="autoMax"/>
              <x14:borderColor rgb="FFFFB628"/>
              <x14:negativeFillColor rgb="FFFF0000"/>
              <x14:negativeBorderColor rgb="FFFF0000"/>
              <x14:axisColor rgb="FF000000"/>
            </x14:dataBar>
          </x14:cfRule>
          <xm:sqref>F18:F22</xm:sqref>
        </x14:conditionalFormatting>
        <x14:conditionalFormatting xmlns:xm="http://schemas.microsoft.com/office/excel/2006/main">
          <x14:cfRule type="dataBar" id="{C8DE9DFE-C4CD-47D2-A717-8049805FFC5D}">
            <x14:dataBar minLength="0" maxLength="100" border="1" negativeBarBorderColorSameAsPositive="0">
              <x14:cfvo type="autoMin"/>
              <x14:cfvo type="autoMax"/>
              <x14:borderColor rgb="FFFFB628"/>
              <x14:negativeFillColor rgb="FFFF0000"/>
              <x14:negativeBorderColor rgb="FFFF0000"/>
              <x14:axisColor rgb="FF000000"/>
            </x14:dataBar>
          </x14:cfRule>
          <xm:sqref>F24:F29</xm:sqref>
        </x14:conditionalFormatting>
        <x14:conditionalFormatting xmlns:xm="http://schemas.microsoft.com/office/excel/2006/main">
          <x14:cfRule type="dataBar" id="{797C084C-95FE-456B-8A75-6A86A6519270}">
            <x14:dataBar minLength="0" maxLength="100" border="1" negativeBarBorderColorSameAsPositive="0">
              <x14:cfvo type="autoMin"/>
              <x14:cfvo type="autoMax"/>
              <x14:borderColor rgb="FF63C384"/>
              <x14:negativeFillColor rgb="FFFF0000"/>
              <x14:negativeBorderColor rgb="FFFF0000"/>
              <x14:axisColor rgb="FF000000"/>
            </x14:dataBar>
          </x14:cfRule>
          <xm:sqref>H12:H16</xm:sqref>
        </x14:conditionalFormatting>
        <x14:conditionalFormatting xmlns:xm="http://schemas.microsoft.com/office/excel/2006/main">
          <x14:cfRule type="dataBar" id="{D76EB6CA-237E-4E17-A643-91C99BD129A0}">
            <x14:dataBar minLength="0" maxLength="100" border="1" negativeBarBorderColorSameAsPositive="0">
              <x14:cfvo type="autoMin"/>
              <x14:cfvo type="autoMax"/>
              <x14:borderColor rgb="FF63C384"/>
              <x14:negativeFillColor rgb="FFFF0000"/>
              <x14:negativeBorderColor rgb="FFFF0000"/>
              <x14:axisColor rgb="FF000000"/>
            </x14:dataBar>
          </x14:cfRule>
          <xm:sqref>H18:H22</xm:sqref>
        </x14:conditionalFormatting>
        <x14:conditionalFormatting xmlns:xm="http://schemas.microsoft.com/office/excel/2006/main">
          <x14:cfRule type="dataBar" id="{55B03981-FB0B-49E1-AE41-C980B28AE835}">
            <x14:dataBar minLength="0" maxLength="100" border="1" negativeBarBorderColorSameAsPositive="0">
              <x14:cfvo type="autoMin"/>
              <x14:cfvo type="autoMax"/>
              <x14:borderColor rgb="FF63C384"/>
              <x14:negativeFillColor rgb="FFFF0000"/>
              <x14:negativeBorderColor rgb="FFFF0000"/>
              <x14:axisColor rgb="FF000000"/>
            </x14:dataBar>
          </x14:cfRule>
          <xm:sqref>H24:H29</xm:sqref>
        </x14:conditionalFormatting>
        <x14:conditionalFormatting xmlns:xm="http://schemas.microsoft.com/office/excel/2006/main">
          <x14:cfRule type="dataBar" id="{BC011729-003C-470D-ADF2-D3803BBA9220}">
            <x14:dataBar minLength="0" maxLength="100" border="1" negativeBarBorderColorSameAsPositive="0">
              <x14:cfvo type="autoMin"/>
              <x14:cfvo type="autoMax"/>
              <x14:borderColor rgb="FFFFB628"/>
              <x14:negativeFillColor rgb="FFFF0000"/>
              <x14:negativeBorderColor rgb="FFFF0000"/>
              <x14:axisColor rgb="FF000000"/>
            </x14:dataBar>
          </x14:cfRule>
          <xm:sqref>J12:J16</xm:sqref>
        </x14:conditionalFormatting>
        <x14:conditionalFormatting xmlns:xm="http://schemas.microsoft.com/office/excel/2006/main">
          <x14:cfRule type="dataBar" id="{4A0D28D1-DB2E-400C-9CEB-3944E8F6FC44}">
            <x14:dataBar minLength="0" maxLength="100" border="1" negativeBarBorderColorSameAsPositive="0">
              <x14:cfvo type="autoMin"/>
              <x14:cfvo type="autoMax"/>
              <x14:borderColor rgb="FFFFB628"/>
              <x14:negativeFillColor rgb="FFFF0000"/>
              <x14:negativeBorderColor rgb="FFFF0000"/>
              <x14:axisColor rgb="FF000000"/>
            </x14:dataBar>
          </x14:cfRule>
          <xm:sqref>J18:J22</xm:sqref>
        </x14:conditionalFormatting>
        <x14:conditionalFormatting xmlns:xm="http://schemas.microsoft.com/office/excel/2006/main">
          <x14:cfRule type="dataBar" id="{B79197B6-1BA7-4EDD-A684-BCE5B2736D78}">
            <x14:dataBar minLength="0" maxLength="100" border="1" negativeBarBorderColorSameAsPositive="0">
              <x14:cfvo type="autoMin"/>
              <x14:cfvo type="autoMax"/>
              <x14:borderColor rgb="FFFFB628"/>
              <x14:negativeFillColor rgb="FFFF0000"/>
              <x14:negativeBorderColor rgb="FFFF0000"/>
              <x14:axisColor rgb="FF000000"/>
            </x14:dataBar>
          </x14:cfRule>
          <xm:sqref>J24:J29</xm:sqref>
        </x14:conditionalFormatting>
        <x14:conditionalFormatting xmlns:xm="http://schemas.microsoft.com/office/excel/2006/main">
          <x14:cfRule type="dataBar" id="{5505DE29-5C43-4201-A18C-BC1D4E6AC176}">
            <x14:dataBar minLength="0" maxLength="100" border="1" negativeBarBorderColorSameAsPositive="0">
              <x14:cfvo type="autoMin"/>
              <x14:cfvo type="autoMax"/>
              <x14:borderColor rgb="FF63C384"/>
              <x14:negativeFillColor rgb="FFFF0000"/>
              <x14:negativeBorderColor rgb="FFFF0000"/>
              <x14:axisColor rgb="FF000000"/>
            </x14:dataBar>
          </x14:cfRule>
          <xm:sqref>L12:L16</xm:sqref>
        </x14:conditionalFormatting>
        <x14:conditionalFormatting xmlns:xm="http://schemas.microsoft.com/office/excel/2006/main">
          <x14:cfRule type="dataBar" id="{0056C297-0932-4602-974A-6A0214FAB867}">
            <x14:dataBar minLength="0" maxLength="100" border="1" negativeBarBorderColorSameAsPositive="0">
              <x14:cfvo type="autoMin"/>
              <x14:cfvo type="autoMax"/>
              <x14:borderColor rgb="FF63C384"/>
              <x14:negativeFillColor rgb="FFFF0000"/>
              <x14:negativeBorderColor rgb="FFFF0000"/>
              <x14:axisColor rgb="FF000000"/>
            </x14:dataBar>
          </x14:cfRule>
          <xm:sqref>L18:L22</xm:sqref>
        </x14:conditionalFormatting>
        <x14:conditionalFormatting xmlns:xm="http://schemas.microsoft.com/office/excel/2006/main">
          <x14:cfRule type="dataBar" id="{A873A5DA-557E-44A8-9D55-421D0DC982CD}">
            <x14:dataBar minLength="0" maxLength="100" border="1" negativeBarBorderColorSameAsPositive="0">
              <x14:cfvo type="autoMin"/>
              <x14:cfvo type="autoMax"/>
              <x14:borderColor rgb="FF63C384"/>
              <x14:negativeFillColor rgb="FFFF0000"/>
              <x14:negativeBorderColor rgb="FFFF0000"/>
              <x14:axisColor rgb="FF000000"/>
            </x14:dataBar>
          </x14:cfRule>
          <xm:sqref>L24:L29</xm:sqref>
        </x14:conditionalFormatting>
        <x14:conditionalFormatting xmlns:xm="http://schemas.microsoft.com/office/excel/2006/main">
          <x14:cfRule type="dataBar" id="{2EF1648E-2059-4567-BCE9-BA924EF46694}">
            <x14:dataBar minLength="0" maxLength="100" border="1" negativeBarBorderColorSameAsPositive="0">
              <x14:cfvo type="autoMin"/>
              <x14:cfvo type="autoMax"/>
              <x14:borderColor rgb="FF008AEF"/>
              <x14:negativeFillColor rgb="FFFF0000"/>
              <x14:negativeBorderColor rgb="FFFF0000"/>
              <x14:axisColor rgb="FF000000"/>
            </x14:dataBar>
          </x14:cfRule>
          <xm:sqref>M12:M16</xm:sqref>
        </x14:conditionalFormatting>
        <x14:conditionalFormatting xmlns:xm="http://schemas.microsoft.com/office/excel/2006/main">
          <x14:cfRule type="dataBar" id="{B9C7CDF5-483E-4D34-ABEB-480CF735C81E}">
            <x14:dataBar minLength="0" maxLength="100" border="1" negativeBarBorderColorSameAsPositive="0">
              <x14:cfvo type="autoMin"/>
              <x14:cfvo type="autoMax"/>
              <x14:borderColor rgb="FF008AEF"/>
              <x14:negativeFillColor rgb="FFFF0000"/>
              <x14:negativeBorderColor rgb="FFFF0000"/>
              <x14:axisColor rgb="FF000000"/>
            </x14:dataBar>
          </x14:cfRule>
          <xm:sqref>M18:M22</xm:sqref>
        </x14:conditionalFormatting>
        <x14:conditionalFormatting xmlns:xm="http://schemas.microsoft.com/office/excel/2006/main">
          <x14:cfRule type="dataBar" id="{EBF50682-9839-4BA1-B71D-C7F0DB6F1758}">
            <x14:dataBar minLength="0" maxLength="100" border="1" negativeBarBorderColorSameAsPositive="0">
              <x14:cfvo type="autoMin"/>
              <x14:cfvo type="autoMax"/>
              <x14:borderColor rgb="FF008AEF"/>
              <x14:negativeFillColor rgb="FFFF0000"/>
              <x14:negativeBorderColor rgb="FFFF0000"/>
              <x14:axisColor rgb="FF000000"/>
            </x14:dataBar>
          </x14:cfRule>
          <xm:sqref>M24:M29</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H14" sqref="H14"/>
    </sheetView>
  </sheetViews>
  <sheetFormatPr defaultColWidth="8.85546875" defaultRowHeight="20.25" customHeight="1" x14ac:dyDescent="0.25"/>
  <cols>
    <col min="1" max="1" width="2.28515625" style="61" customWidth="1"/>
    <col min="2" max="2" width="3.7109375" style="61" customWidth="1"/>
    <col min="3" max="4" width="20.7109375" style="61" customWidth="1"/>
    <col min="5" max="6" width="14.42578125" style="61" customWidth="1"/>
    <col min="7" max="7" width="15.85546875" style="61" customWidth="1"/>
    <col min="8" max="8" width="12.28515625" style="61" customWidth="1"/>
    <col min="9" max="9" width="12.85546875" style="61" customWidth="1"/>
    <col min="10" max="10" width="17" style="61" customWidth="1"/>
    <col min="11" max="11" width="14.42578125" style="61" customWidth="1"/>
    <col min="12" max="13" width="19.42578125" style="61" customWidth="1"/>
    <col min="14" max="14" width="2" style="61" customWidth="1"/>
    <col min="15" max="15" width="1.42578125" style="61" customWidth="1"/>
    <col min="16" max="16384" width="8.85546875" style="61"/>
  </cols>
  <sheetData>
    <row r="1" spans="1:14" ht="20.25" customHeight="1" x14ac:dyDescent="0.25">
      <c r="A1" s="60"/>
    </row>
    <row r="2" spans="1:14" ht="39.75" customHeight="1" x14ac:dyDescent="0.65">
      <c r="B2" s="122" t="s">
        <v>1</v>
      </c>
      <c r="C2" s="122"/>
      <c r="D2" s="122"/>
      <c r="G2" s="123" t="s">
        <v>3</v>
      </c>
      <c r="H2" s="123"/>
      <c r="I2" s="123"/>
      <c r="J2" s="62"/>
      <c r="L2" s="124" t="s">
        <v>37</v>
      </c>
      <c r="M2" s="124"/>
    </row>
    <row r="3" spans="1:14" ht="39.75" customHeight="1" x14ac:dyDescent="0.65">
      <c r="B3" s="125" t="s">
        <v>0</v>
      </c>
      <c r="C3" s="125"/>
      <c r="D3" s="125"/>
      <c r="G3" s="126" t="s">
        <v>4</v>
      </c>
      <c r="H3" s="126"/>
      <c r="I3" s="126"/>
      <c r="J3" s="62"/>
      <c r="L3" s="124"/>
      <c r="M3" s="124"/>
    </row>
    <row r="4" spans="1:14" ht="20.25" customHeight="1" x14ac:dyDescent="0.25">
      <c r="B4" s="63"/>
      <c r="C4" s="63"/>
      <c r="D4" s="63"/>
      <c r="E4" s="63"/>
      <c r="F4" s="63"/>
      <c r="G4" s="63"/>
      <c r="H4" s="63"/>
      <c r="I4" s="63"/>
      <c r="J4" s="63"/>
      <c r="K4" s="63"/>
      <c r="L4" s="63"/>
      <c r="M4" s="63"/>
    </row>
    <row r="5" spans="1:14" ht="25.5" customHeight="1" x14ac:dyDescent="0.25">
      <c r="B5" s="64"/>
      <c r="C5" s="22" t="s">
        <v>42</v>
      </c>
      <c r="D5" s="22"/>
      <c r="E5" s="22"/>
      <c r="F5" s="22"/>
      <c r="G5" s="22"/>
      <c r="H5" s="22"/>
      <c r="I5" s="22"/>
      <c r="J5" s="22"/>
      <c r="K5" s="22"/>
      <c r="L5" s="22"/>
      <c r="M5" s="22"/>
      <c r="N5" s="22"/>
    </row>
    <row r="6" spans="1:14" ht="12" customHeight="1" x14ac:dyDescent="0.25"/>
    <row r="7" spans="1:14" ht="20.25" customHeight="1" x14ac:dyDescent="0.3">
      <c r="C7" s="65" t="s">
        <v>47</v>
      </c>
      <c r="D7" s="66"/>
      <c r="E7" s="66"/>
      <c r="F7" s="66"/>
      <c r="G7" s="66"/>
      <c r="H7" s="66"/>
      <c r="I7" s="66"/>
      <c r="J7" s="66"/>
      <c r="K7" s="66"/>
      <c r="L7" s="66"/>
      <c r="M7" s="66"/>
      <c r="N7" s="67"/>
    </row>
    <row r="8" spans="1:14" ht="20.25" customHeight="1" x14ac:dyDescent="0.35">
      <c r="C8" s="65" t="s">
        <v>48</v>
      </c>
      <c r="D8" s="66"/>
      <c r="E8" s="66"/>
      <c r="F8" s="66"/>
      <c r="G8" s="66"/>
      <c r="H8" s="66"/>
      <c r="I8" s="66"/>
      <c r="J8" s="66"/>
      <c r="K8" s="66"/>
      <c r="L8" s="66"/>
      <c r="M8" s="66"/>
      <c r="N8" s="67"/>
    </row>
    <row r="9" spans="1:14" ht="20.25" customHeight="1" x14ac:dyDescent="0.25">
      <c r="C9" s="68" t="s">
        <v>59</v>
      </c>
      <c r="D9" s="66"/>
      <c r="E9" s="66"/>
      <c r="F9" s="66"/>
      <c r="G9" s="66"/>
      <c r="H9" s="66"/>
      <c r="I9" s="66"/>
      <c r="J9" s="66"/>
      <c r="K9" s="66"/>
      <c r="L9" s="66"/>
      <c r="M9" s="66"/>
      <c r="N9" s="69"/>
    </row>
    <row r="10" spans="1:14" ht="6.75" customHeight="1" x14ac:dyDescent="0.25">
      <c r="B10" s="63"/>
      <c r="C10" s="63"/>
      <c r="D10" s="63"/>
      <c r="E10" s="70"/>
      <c r="F10" s="71"/>
      <c r="G10" s="63"/>
      <c r="H10" s="63"/>
      <c r="I10" s="63"/>
      <c r="J10" s="63"/>
      <c r="K10" s="63"/>
      <c r="L10" s="63"/>
      <c r="M10" s="63"/>
    </row>
    <row r="11" spans="1:14" ht="20.25" customHeight="1" x14ac:dyDescent="0.25">
      <c r="B11" s="72"/>
      <c r="C11" s="72" t="s">
        <v>60</v>
      </c>
      <c r="D11" s="72"/>
      <c r="E11" s="73"/>
      <c r="F11" s="74"/>
      <c r="G11" s="72"/>
      <c r="H11" s="72"/>
      <c r="I11" s="72"/>
      <c r="J11" s="72"/>
      <c r="K11" s="72"/>
      <c r="L11" s="72"/>
      <c r="M11" s="72"/>
    </row>
    <row r="12" spans="1:14" ht="23.25" customHeight="1" x14ac:dyDescent="0.25">
      <c r="C12" s="127" t="s">
        <v>18</v>
      </c>
      <c r="D12" s="127"/>
      <c r="E12" s="127"/>
      <c r="F12" s="128"/>
      <c r="G12" s="129" t="s">
        <v>8</v>
      </c>
      <c r="H12" s="127"/>
      <c r="I12" s="128"/>
      <c r="J12" s="129" t="s">
        <v>9</v>
      </c>
      <c r="K12" s="127"/>
      <c r="L12" s="130" t="s">
        <v>10</v>
      </c>
      <c r="M12" s="130"/>
    </row>
    <row r="13" spans="1:14" ht="36" customHeight="1" thickBot="1" x14ac:dyDescent="0.3">
      <c r="C13" s="32" t="s">
        <v>16</v>
      </c>
      <c r="D13" s="75" t="s">
        <v>15</v>
      </c>
      <c r="E13" s="76" t="s">
        <v>5</v>
      </c>
      <c r="F13" s="77" t="s">
        <v>14</v>
      </c>
      <c r="G13" s="78" t="s">
        <v>6</v>
      </c>
      <c r="H13" s="76" t="s">
        <v>13</v>
      </c>
      <c r="I13" s="77" t="s">
        <v>7</v>
      </c>
      <c r="J13" s="76" t="s">
        <v>11</v>
      </c>
      <c r="K13" s="79" t="s">
        <v>19</v>
      </c>
      <c r="L13" s="76" t="s">
        <v>12</v>
      </c>
      <c r="M13" s="76" t="s">
        <v>20</v>
      </c>
    </row>
    <row r="14" spans="1:14" ht="20.25" customHeight="1" x14ac:dyDescent="0.25">
      <c r="C14" s="32" t="s">
        <v>17</v>
      </c>
      <c r="D14" s="33" t="s">
        <v>38</v>
      </c>
      <c r="E14" s="28">
        <v>0.78</v>
      </c>
      <c r="F14" s="23">
        <v>0.106</v>
      </c>
      <c r="G14" s="34">
        <f>E14*F14*43560</f>
        <v>3601.5408000000002</v>
      </c>
      <c r="H14" s="52">
        <v>4.2</v>
      </c>
      <c r="I14" s="35">
        <f>G14*(H14/100)</f>
        <v>151.26471360000002</v>
      </c>
      <c r="J14" s="52">
        <v>64.03</v>
      </c>
      <c r="K14" s="34">
        <f>I14*(J14/100)</f>
        <v>96.854796118080017</v>
      </c>
      <c r="L14" s="52">
        <v>69.95</v>
      </c>
      <c r="M14" s="34">
        <f>I14*(L14/100)</f>
        <v>105.80966716320002</v>
      </c>
    </row>
    <row r="15" spans="1:14" ht="20.25" customHeight="1" x14ac:dyDescent="0.25">
      <c r="C15" s="32" t="s">
        <v>17</v>
      </c>
      <c r="D15" s="33" t="s">
        <v>39</v>
      </c>
      <c r="E15" s="29">
        <v>0.6</v>
      </c>
      <c r="F15" s="23">
        <v>0.11700000000000001</v>
      </c>
      <c r="G15" s="34">
        <f t="shared" ref="G15:G18" si="0">E15*F15*43560</f>
        <v>3057.9119999999998</v>
      </c>
      <c r="H15" s="52">
        <v>4.9000000000000004</v>
      </c>
      <c r="I15" s="35">
        <f t="shared" ref="I15:I18" si="1">G15*(H15/100)</f>
        <v>149.83768799999999</v>
      </c>
      <c r="J15" s="52">
        <v>63.34</v>
      </c>
      <c r="K15" s="34">
        <f t="shared" ref="K15:K18" si="2">I15*(J15/100)</f>
        <v>94.907191579200003</v>
      </c>
      <c r="L15" s="52">
        <v>67.72</v>
      </c>
      <c r="M15" s="34">
        <f t="shared" ref="M15:M18" si="3">I15*(L15/100)</f>
        <v>101.47008231359999</v>
      </c>
    </row>
    <row r="16" spans="1:14" ht="20.25" customHeight="1" x14ac:dyDescent="0.25">
      <c r="C16" s="32" t="s">
        <v>17</v>
      </c>
      <c r="D16" s="33" t="s">
        <v>40</v>
      </c>
      <c r="E16" s="29">
        <v>0.36</v>
      </c>
      <c r="F16" s="23">
        <v>0.13420000000000001</v>
      </c>
      <c r="G16" s="34">
        <f t="shared" si="0"/>
        <v>2104.4707200000003</v>
      </c>
      <c r="H16" s="52">
        <v>4.72</v>
      </c>
      <c r="I16" s="35">
        <f t="shared" si="1"/>
        <v>99.331017984000013</v>
      </c>
      <c r="J16" s="52">
        <v>54.76</v>
      </c>
      <c r="K16" s="34">
        <f t="shared" si="2"/>
        <v>54.393665448038405</v>
      </c>
      <c r="L16" s="52">
        <v>60.58</v>
      </c>
      <c r="M16" s="34">
        <f t="shared" si="3"/>
        <v>60.174730694707208</v>
      </c>
    </row>
    <row r="17" spans="3:13" ht="20.25" customHeight="1" x14ac:dyDescent="0.25">
      <c r="C17" s="32" t="s">
        <v>17</v>
      </c>
      <c r="D17" s="33" t="s">
        <v>25</v>
      </c>
      <c r="E17" s="29">
        <v>0.45</v>
      </c>
      <c r="F17" s="23">
        <v>0.112</v>
      </c>
      <c r="G17" s="34">
        <f t="shared" si="0"/>
        <v>2195.424</v>
      </c>
      <c r="H17" s="52">
        <v>5.32</v>
      </c>
      <c r="I17" s="35">
        <f t="shared" si="1"/>
        <v>116.7965568</v>
      </c>
      <c r="J17" s="52">
        <v>58.46</v>
      </c>
      <c r="K17" s="34">
        <f t="shared" si="2"/>
        <v>68.279267105279999</v>
      </c>
      <c r="L17" s="52">
        <v>66.569999999999993</v>
      </c>
      <c r="M17" s="34">
        <f t="shared" si="3"/>
        <v>77.751467861759991</v>
      </c>
    </row>
    <row r="18" spans="3:13" ht="20.25" customHeight="1" thickBot="1" x14ac:dyDescent="0.3">
      <c r="C18" s="32" t="s">
        <v>17</v>
      </c>
      <c r="D18" s="33" t="s">
        <v>41</v>
      </c>
      <c r="E18" s="30">
        <v>1.1499999999999999</v>
      </c>
      <c r="F18" s="23">
        <v>0.17199999999999999</v>
      </c>
      <c r="G18" s="34">
        <f t="shared" si="0"/>
        <v>8616.1679999999997</v>
      </c>
      <c r="H18" s="52">
        <v>2.34</v>
      </c>
      <c r="I18" s="35">
        <f t="shared" si="1"/>
        <v>201.61833119999997</v>
      </c>
      <c r="J18" s="52">
        <v>42.55</v>
      </c>
      <c r="K18" s="34">
        <f t="shared" si="2"/>
        <v>85.788599925599982</v>
      </c>
      <c r="L18" s="52">
        <v>53.28</v>
      </c>
      <c r="M18" s="34">
        <f t="shared" si="3"/>
        <v>107.42224686336</v>
      </c>
    </row>
    <row r="19" spans="3:13" ht="20.25" customHeight="1" x14ac:dyDescent="0.25">
      <c r="C19" s="37" t="s">
        <v>30</v>
      </c>
      <c r="D19" s="38"/>
      <c r="E19" s="31">
        <f>AVERAGE(E14:E18)</f>
        <v>0.66799999999999993</v>
      </c>
      <c r="F19" s="24">
        <f>AVERAGE(F14:F18)</f>
        <v>0.12823999999999999</v>
      </c>
      <c r="G19" s="31"/>
      <c r="H19" s="53">
        <f>AVERAGE(H14:H18)</f>
        <v>4.2960000000000003</v>
      </c>
      <c r="I19" s="39"/>
      <c r="J19" s="53">
        <f>AVERAGE(J14:J18)</f>
        <v>56.628</v>
      </c>
      <c r="K19" s="40"/>
      <c r="L19" s="53">
        <f>AVERAGE(L14:L18)</f>
        <v>63.620000000000005</v>
      </c>
      <c r="M19" s="40"/>
    </row>
    <row r="20" spans="3:13" ht="20.25" customHeight="1" x14ac:dyDescent="0.25">
      <c r="C20" s="80" t="s">
        <v>31</v>
      </c>
      <c r="D20" s="81"/>
      <c r="E20" s="82"/>
      <c r="F20" s="83"/>
      <c r="G20" s="84"/>
      <c r="H20" s="85"/>
      <c r="I20" s="86"/>
      <c r="J20" s="85"/>
      <c r="K20" s="87"/>
      <c r="L20" s="88"/>
      <c r="M20" s="82"/>
    </row>
    <row r="21" spans="3:13" ht="20.25" customHeight="1" x14ac:dyDescent="0.25">
      <c r="C21" s="89"/>
      <c r="D21" s="81"/>
      <c r="E21" s="82"/>
      <c r="F21" s="90"/>
      <c r="G21" s="91"/>
      <c r="H21" s="92"/>
      <c r="I21" s="81"/>
      <c r="J21" s="92"/>
      <c r="K21" s="93"/>
      <c r="L21" s="88"/>
      <c r="M21" s="82"/>
    </row>
    <row r="22" spans="3:13" ht="20.25" customHeight="1" x14ac:dyDescent="0.25">
      <c r="C22" s="121" t="s">
        <v>43</v>
      </c>
      <c r="D22" s="121"/>
      <c r="E22" s="121"/>
      <c r="F22" s="121"/>
      <c r="G22" s="121"/>
      <c r="H22" s="121"/>
      <c r="I22" s="121"/>
      <c r="J22" s="121"/>
      <c r="K22" s="121"/>
      <c r="L22" s="121"/>
      <c r="M22" s="121"/>
    </row>
    <row r="23" spans="3:13" ht="20.25" customHeight="1" x14ac:dyDescent="0.25">
      <c r="C23" s="94"/>
      <c r="D23" s="94"/>
      <c r="E23" s="94"/>
      <c r="F23" s="94"/>
      <c r="G23" s="94"/>
      <c r="H23" s="94"/>
      <c r="I23" s="94"/>
      <c r="J23" s="94"/>
      <c r="K23" s="94"/>
      <c r="L23" s="94"/>
      <c r="M23" s="94"/>
    </row>
    <row r="24" spans="3:13" ht="20.25" customHeight="1" x14ac:dyDescent="0.25">
      <c r="G24" s="95"/>
      <c r="H24" s="95"/>
      <c r="I24" s="95"/>
      <c r="J24" s="95"/>
      <c r="K24" s="96" t="s">
        <v>32</v>
      </c>
      <c r="L24" s="97" t="s">
        <v>52</v>
      </c>
      <c r="M24" s="98">
        <f>CollegeLoans3[[#Totals],[Fresh Weight (lb/ft2)]]+CollegeLoans3[[#Totals],[Actual PAN (lb/A)]]</f>
        <v>0</v>
      </c>
    </row>
    <row r="25" spans="3:13" ht="20.25" customHeight="1" x14ac:dyDescent="0.25">
      <c r="K25" s="97" t="s">
        <v>36</v>
      </c>
    </row>
    <row r="26" spans="3:13" ht="20.25" customHeight="1" x14ac:dyDescent="0.35">
      <c r="C26" s="99"/>
      <c r="D26" s="99"/>
      <c r="F26" s="95"/>
      <c r="G26" s="95"/>
      <c r="H26" s="95"/>
      <c r="I26" s="95"/>
      <c r="J26" s="95"/>
      <c r="K26" s="100" t="s">
        <v>33</v>
      </c>
      <c r="L26" s="97" t="s">
        <v>53</v>
      </c>
      <c r="M26" s="98" t="e">
        <f>(EstimatedAnnualSalary/12)</f>
        <v>#VALUE!</v>
      </c>
    </row>
    <row r="27" spans="3:13" ht="20.25" customHeight="1" x14ac:dyDescent="0.25">
      <c r="E27" s="95"/>
      <c r="F27" s="95"/>
      <c r="G27" s="95"/>
      <c r="H27" s="95"/>
      <c r="I27" s="95"/>
      <c r="J27" s="95"/>
      <c r="L27" s="98"/>
      <c r="M27" s="98"/>
    </row>
    <row r="28" spans="3:13" ht="20.25" customHeight="1" x14ac:dyDescent="0.35">
      <c r="F28" s="101"/>
      <c r="K28" s="100" t="s">
        <v>34</v>
      </c>
      <c r="L28" s="97" t="s">
        <v>54</v>
      </c>
    </row>
    <row r="31" spans="3:13" ht="20.25" customHeight="1" x14ac:dyDescent="0.25">
      <c r="C31" s="102" t="s">
        <v>55</v>
      </c>
    </row>
    <row r="32" spans="3:13" ht="20.25" customHeight="1" x14ac:dyDescent="0.25">
      <c r="C32" s="102" t="s">
        <v>56</v>
      </c>
    </row>
    <row r="34" spans="3:3" ht="20.25" customHeight="1" x14ac:dyDescent="0.25">
      <c r="C34" s="102" t="s">
        <v>44</v>
      </c>
    </row>
    <row r="36" spans="3:3" ht="20.25" customHeight="1" x14ac:dyDescent="0.25">
      <c r="C36" s="102" t="s">
        <v>45</v>
      </c>
    </row>
  </sheetData>
  <sheetProtection sheet="1" objects="1" scenarios="1"/>
  <mergeCells count="10">
    <mergeCell ref="C22:M22"/>
    <mergeCell ref="B2:D2"/>
    <mergeCell ref="G2:I2"/>
    <mergeCell ref="L2:M3"/>
    <mergeCell ref="B3:D3"/>
    <mergeCell ref="G3:I3"/>
    <mergeCell ref="C12:F12"/>
    <mergeCell ref="G12:I12"/>
    <mergeCell ref="J12:K12"/>
    <mergeCell ref="L12:M12"/>
  </mergeCells>
  <conditionalFormatting sqref="F14:F18">
    <cfRule type="dataBar" priority="14">
      <dataBar>
        <cfvo type="min"/>
        <cfvo type="max"/>
        <color rgb="FFFFB628"/>
      </dataBar>
      <extLst>
        <ext xmlns:x14="http://schemas.microsoft.com/office/spreadsheetml/2009/9/main" uri="{B025F937-C7B1-47D3-B67F-A62EFF666E3E}">
          <x14:id>{A81193E0-E724-4266-8BA3-430453BF33A6}</x14:id>
        </ext>
      </extLst>
    </cfRule>
  </conditionalFormatting>
  <conditionalFormatting sqref="H14:H18">
    <cfRule type="dataBar" priority="11">
      <dataBar>
        <cfvo type="min"/>
        <cfvo type="max"/>
        <color rgb="FF63C384"/>
      </dataBar>
      <extLst>
        <ext xmlns:x14="http://schemas.microsoft.com/office/spreadsheetml/2009/9/main" uri="{B025F937-C7B1-47D3-B67F-A62EFF666E3E}">
          <x14:id>{70B9A58F-FD08-40CD-938A-2EBA26BD669D}</x14:id>
        </ext>
      </extLst>
    </cfRule>
  </conditionalFormatting>
  <conditionalFormatting sqref="J14:J18">
    <cfRule type="dataBar" priority="2">
      <dataBar>
        <cfvo type="min"/>
        <cfvo type="max"/>
        <color rgb="FFFFB628"/>
      </dataBar>
      <extLst>
        <ext xmlns:x14="http://schemas.microsoft.com/office/spreadsheetml/2009/9/main" uri="{B025F937-C7B1-47D3-B67F-A62EFF666E3E}">
          <x14:id>{EAAB62BF-14E7-4896-B0AA-AA2B51669556}</x14:id>
        </ext>
      </extLst>
    </cfRule>
  </conditionalFormatting>
  <conditionalFormatting sqref="L14:L18">
    <cfRule type="dataBar" priority="1">
      <dataBar>
        <cfvo type="min"/>
        <cfvo type="max"/>
        <color rgb="FF63C384"/>
      </dataBar>
      <extLst>
        <ext xmlns:x14="http://schemas.microsoft.com/office/spreadsheetml/2009/9/main" uri="{B025F937-C7B1-47D3-B67F-A62EFF666E3E}">
          <x14:id>{B3424CD8-E81B-4A29-84FA-59C834D1DFA0}</x14:id>
        </ext>
      </extLst>
    </cfRule>
  </conditionalFormatting>
  <dataValidations count="1">
    <dataValidation operator="greaterThanOrEqual" allowBlank="1" showInputMessage="1" showErrorMessage="1" sqref="I14:J18"/>
  </dataValidations>
  <pageMargins left="0.7" right="0.7" top="0.75" bottom="0.75" header="0.3" footer="0.3"/>
  <pageSetup orientation="portrait"/>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81193E0-E724-4266-8BA3-430453BF33A6}">
            <x14:dataBar minLength="0" maxLength="100" border="1" negativeBarBorderColorSameAsPositive="0">
              <x14:cfvo type="autoMin"/>
              <x14:cfvo type="autoMax"/>
              <x14:borderColor rgb="FFFFB628"/>
              <x14:negativeFillColor rgb="FFFF0000"/>
              <x14:negativeBorderColor rgb="FFFF0000"/>
              <x14:axisColor rgb="FF000000"/>
            </x14:dataBar>
          </x14:cfRule>
          <xm:sqref>F14:F18</xm:sqref>
        </x14:conditionalFormatting>
        <x14:conditionalFormatting xmlns:xm="http://schemas.microsoft.com/office/excel/2006/main">
          <x14:cfRule type="dataBar" id="{70B9A58F-FD08-40CD-938A-2EBA26BD669D}">
            <x14:dataBar minLength="0" maxLength="100" border="1" negativeBarBorderColorSameAsPositive="0">
              <x14:cfvo type="autoMin"/>
              <x14:cfvo type="autoMax"/>
              <x14:borderColor rgb="FF63C384"/>
              <x14:negativeFillColor rgb="FFFF0000"/>
              <x14:negativeBorderColor rgb="FFFF0000"/>
              <x14:axisColor rgb="FF000000"/>
            </x14:dataBar>
          </x14:cfRule>
          <xm:sqref>H14:H18</xm:sqref>
        </x14:conditionalFormatting>
        <x14:conditionalFormatting xmlns:xm="http://schemas.microsoft.com/office/excel/2006/main">
          <x14:cfRule type="dataBar" id="{EAAB62BF-14E7-4896-B0AA-AA2B51669556}">
            <x14:dataBar minLength="0" maxLength="100" border="1" negativeBarBorderColorSameAsPositive="0">
              <x14:cfvo type="autoMin"/>
              <x14:cfvo type="autoMax"/>
              <x14:borderColor rgb="FFFFB628"/>
              <x14:negativeFillColor rgb="FFFF0000"/>
              <x14:negativeBorderColor rgb="FFFF0000"/>
              <x14:axisColor rgb="FF000000"/>
            </x14:dataBar>
          </x14:cfRule>
          <xm:sqref>J14:J18</xm:sqref>
        </x14:conditionalFormatting>
        <x14:conditionalFormatting xmlns:xm="http://schemas.microsoft.com/office/excel/2006/main">
          <x14:cfRule type="dataBar" id="{B3424CD8-E81B-4A29-84FA-59C834D1DFA0}">
            <x14:dataBar minLength="0" maxLength="100" border="1" negativeBarBorderColorSameAsPositive="0">
              <x14:cfvo type="autoMin"/>
              <x14:cfvo type="autoMax"/>
              <x14:borderColor rgb="FF63C384"/>
              <x14:negativeFillColor rgb="FFFF0000"/>
              <x14:negativeBorderColor rgb="FFFF0000"/>
              <x14:axisColor rgb="FF000000"/>
            </x14:dataBar>
          </x14:cfRule>
          <xm:sqref>L14:L18</xm:sqref>
        </x14:conditionalFormatting>
      </x14:conditionalFormatting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26F942B-5FF9-4EAE-8F7E-F1211FAE02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Poamoho</vt:lpstr>
      <vt:lpstr>Laulamilo</vt:lpstr>
      <vt:lpstr>CombinedMonthlyPayment</vt:lpstr>
      <vt:lpstr>ConsLoanPayback</vt:lpstr>
      <vt:lpstr>EstimatedAnnualSalary</vt:lpstr>
      <vt:lpstr>EstimatedMonthlySalary</vt:lpstr>
      <vt:lpstr>LoanPaybackStart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loan calculator</dc:title>
  <dc:creator>Koon-Hui Wang</dc:creator>
  <cp:keywords/>
  <cp:lastModifiedBy>Koon-Hui Wang</cp:lastModifiedBy>
  <cp:lastPrinted>2015-06-24T02:22:17Z</cp:lastPrinted>
  <dcterms:created xsi:type="dcterms:W3CDTF">2015-06-17T03:52:45Z</dcterms:created>
  <dcterms:modified xsi:type="dcterms:W3CDTF">2015-08-11T04:35:09Z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TC028021069991</vt:lpwstr>
  </property>
</Properties>
</file>